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Y:\רכש 2019\שילוב יוצאי אתיופיה - המשך\"/>
    </mc:Choice>
  </mc:AlternateContent>
  <bookViews>
    <workbookView xWindow="0" yWindow="0" windowWidth="8370" windowHeight="7335" activeTab="5"/>
  </bookViews>
  <sheets>
    <sheet name="תנאי סף" sheetId="1" r:id="rId1"/>
    <sheet name="איכות" sheetId="2" r:id="rId2"/>
    <sheet name="ראיון ותכנית עבודה" sheetId="6" r:id="rId3"/>
    <sheet name="מחיר וסיכום" sheetId="3" state="hidden" r:id="rId4"/>
    <sheet name="מחיר" sheetId="7" r:id="rId5"/>
    <sheet name="סיכום" sheetId="8" r:id="rId6"/>
  </sheets>
  <definedNames>
    <definedName name="_Ref179538436" localSheetId="0">'תנאי סף'!$C$36</definedName>
    <definedName name="_Ref296892477" localSheetId="0">'תנאי סף'!$C$10</definedName>
    <definedName name="_Ref297537502" localSheetId="0">'תנאי סף'!$C$37</definedName>
    <definedName name="_Ref299614156" localSheetId="0">'תנאי סף'!$C$15</definedName>
    <definedName name="_Ref370930661" localSheetId="0">'תנאי סף'!$C$8</definedName>
    <definedName name="_Ref373241086" localSheetId="0">'תנאי סף'!$C$11</definedName>
    <definedName name="_Ref381015046" localSheetId="0">'תנאי סף'!#REF!</definedName>
    <definedName name="_Ref397199965" localSheetId="0">'תנאי סף'!$C$9</definedName>
    <definedName name="_Ref399016160" localSheetId="0">'תנאי סף'!#REF!</definedName>
    <definedName name="_Ref404259197" localSheetId="0">'תנאי סף'!#REF!</definedName>
    <definedName name="_Ref445211817" localSheetId="0">'תנאי סף'!$C$12</definedName>
    <definedName name="_Ref475886523" localSheetId="1">איכות!$C$6</definedName>
  </definedNames>
  <calcPr calcId="162913"/>
</workbook>
</file>

<file path=xl/calcChain.xml><?xml version="1.0" encoding="utf-8"?>
<calcChain xmlns="http://schemas.openxmlformats.org/spreadsheetml/2006/main">
  <c r="D2" i="8" l="1"/>
  <c r="E2" i="8"/>
  <c r="F2" i="8"/>
  <c r="C2" i="8"/>
  <c r="C2" i="7"/>
  <c r="D2" i="7"/>
  <c r="E2" i="7"/>
  <c r="B2" i="7"/>
  <c r="C4" i="7"/>
  <c r="D4" i="7"/>
  <c r="E4" i="7"/>
  <c r="B4" i="7"/>
  <c r="K8" i="6"/>
  <c r="I8" i="6"/>
  <c r="G8" i="6"/>
  <c r="E8" i="6"/>
  <c r="L8" i="2" l="1"/>
  <c r="J8" i="2"/>
  <c r="H8" i="2"/>
  <c r="F8" i="2"/>
  <c r="D1" i="8"/>
  <c r="E1" i="8"/>
  <c r="F1" i="8"/>
  <c r="C1" i="8"/>
  <c r="B1" i="7"/>
  <c r="C1" i="7"/>
  <c r="D1" i="7"/>
  <c r="E1" i="7"/>
  <c r="K2" i="6"/>
  <c r="I2" i="6"/>
  <c r="G2" i="6"/>
  <c r="E2" i="6"/>
  <c r="K1" i="6"/>
  <c r="I1" i="6"/>
  <c r="G1" i="6"/>
  <c r="E1" i="6"/>
  <c r="E1" i="2"/>
  <c r="K1" i="2"/>
  <c r="I1" i="2"/>
  <c r="G1" i="2"/>
  <c r="A6" i="8"/>
  <c r="E5" i="7"/>
  <c r="F5" i="8" s="1"/>
  <c r="D5" i="7"/>
  <c r="E5" i="8" s="1"/>
  <c r="C5" i="7"/>
  <c r="D5" i="8" s="1"/>
  <c r="B5" i="7"/>
  <c r="C5" i="8" s="1"/>
  <c r="F7" i="3" l="1"/>
  <c r="F8" i="3" s="1"/>
  <c r="E7" i="3"/>
  <c r="E8" i="3" s="1"/>
  <c r="D7" i="3"/>
  <c r="D8" i="3" s="1"/>
  <c r="C7" i="3"/>
  <c r="C8" i="3" s="1"/>
  <c r="C10" i="3" s="1"/>
  <c r="C12" i="3" s="1"/>
  <c r="E9" i="2"/>
  <c r="C4" i="8" s="1"/>
  <c r="C6" i="8" s="1"/>
  <c r="I9" i="2"/>
  <c r="E4" i="8" s="1"/>
  <c r="E6" i="8" s="1"/>
  <c r="D8" i="6"/>
  <c r="D9" i="2"/>
  <c r="G9" i="2"/>
  <c r="D4" i="8" s="1"/>
  <c r="D6" i="8" s="1"/>
  <c r="K2" i="2"/>
  <c r="I2" i="2"/>
  <c r="G2" i="2"/>
  <c r="E2" i="2"/>
  <c r="D10" i="3" l="1"/>
  <c r="D12" i="3" s="1"/>
  <c r="E10" i="3"/>
  <c r="E12" i="3" s="1"/>
  <c r="F10" i="3"/>
  <c r="F12" i="3" s="1"/>
  <c r="K9" i="2"/>
  <c r="G10" i="2"/>
  <c r="D11" i="3"/>
  <c r="D13" i="3" s="1"/>
  <c r="E10" i="2"/>
  <c r="C11" i="3"/>
  <c r="C13" i="3" s="1"/>
  <c r="I10" i="2"/>
  <c r="E11" i="3"/>
  <c r="E13" i="3" l="1"/>
  <c r="F11" i="3"/>
  <c r="F13" i="3" s="1"/>
  <c r="F4" i="8"/>
  <c r="F6" i="8" s="1"/>
  <c r="K10" i="2"/>
  <c r="F7" i="8" l="1"/>
  <c r="E7" i="8"/>
  <c r="D7" i="8"/>
  <c r="C7" i="8"/>
</calcChain>
</file>

<file path=xl/comments1.xml><?xml version="1.0" encoding="utf-8"?>
<comments xmlns="http://schemas.openxmlformats.org/spreadsheetml/2006/main">
  <authors>
    <author>Sarel Kadosh</author>
    <author>Yerel Nimni-Avni</author>
  </authors>
  <commentList>
    <comment ref="C15" authorId="0" shapeId="0">
      <text>
        <r>
          <rPr>
            <b/>
            <sz val="9"/>
            <color indexed="81"/>
            <rFont val="Tahoma"/>
            <family val="2"/>
          </rPr>
          <t>Sarel Kadosh:</t>
        </r>
        <r>
          <rPr>
            <sz val="9"/>
            <color indexed="81"/>
            <rFont val="Tahoma"/>
            <family val="2"/>
          </rPr>
          <t xml:space="preserve">
 לצורך בחינת תנאי הסף ‎6.2.1 יובאו בחשבון גם פרויקטים שלא התקיימו במלואם במהלך התקופה האמורה (חמש שנים), ובלבד שהתקיימו במשך שנה אחת לפחות מתוך תקופה זו. </t>
        </r>
      </text>
    </comment>
    <comment ref="A16" authorId="1" shapeId="0">
      <text>
        <r>
          <rPr>
            <b/>
            <sz val="9"/>
            <color indexed="81"/>
            <rFont val="Tahoma"/>
            <family val="2"/>
          </rPr>
          <t>Yerel Nimni-Avni:</t>
        </r>
        <r>
          <rPr>
            <sz val="9"/>
            <color indexed="81"/>
            <rFont val="Tahoma"/>
            <family val="2"/>
          </rPr>
          <t xml:space="preserve">
מנהל הפרויקט אינו נדרש להיות עובד המציע בעת הגשת ההצעה למכרז. ככל שאינו עובד המציע יצורף להצעה הסכם מותנה חתום ע"י שני הצדדים.</t>
        </r>
      </text>
    </comment>
  </commentList>
</comments>
</file>

<file path=xl/sharedStrings.xml><?xml version="1.0" encoding="utf-8"?>
<sst xmlns="http://schemas.openxmlformats.org/spreadsheetml/2006/main" count="134" uniqueCount="109">
  <si>
    <t>שם המציע:</t>
  </si>
  <si>
    <t>שם איש הקשר:</t>
  </si>
  <si>
    <t>טלפון:</t>
  </si>
  <si>
    <t>מס' סעיף</t>
  </si>
  <si>
    <t>תנאי סף מנהליים</t>
  </si>
  <si>
    <t>תנאי סף מקצועיים</t>
  </si>
  <si>
    <t xml:space="preserve">עומד בכל תנאי-הסף </t>
  </si>
  <si>
    <t>מסמכים נדרשים להוכחת עמידה בתנאי הסף</t>
  </si>
  <si>
    <t>הנבדק</t>
  </si>
  <si>
    <t>המציע</t>
  </si>
  <si>
    <t>ניקוד</t>
  </si>
  <si>
    <t>ציון איכות</t>
  </si>
  <si>
    <t>ציון מחיר</t>
  </si>
  <si>
    <t>סה"כ ציון</t>
  </si>
  <si>
    <t>מס' הצעה</t>
  </si>
  <si>
    <t>הסעיף:</t>
  </si>
  <si>
    <t>סף איכות:</t>
  </si>
  <si>
    <t>ציון איכות:</t>
  </si>
  <si>
    <t>מספר הסעיף:</t>
  </si>
  <si>
    <t>קריטריון:</t>
  </si>
  <si>
    <t>ח.פ./ת"ז</t>
  </si>
  <si>
    <t>מס' הצעה:</t>
  </si>
  <si>
    <t>שם המראיין / 
ניקוד לסעיף:</t>
  </si>
  <si>
    <t>מנהל הפרויקט:</t>
  </si>
  <si>
    <t>סעיף:</t>
  </si>
  <si>
    <t xml:space="preserve">המציע </t>
  </si>
  <si>
    <t>מס' מציע:</t>
  </si>
  <si>
    <t>מנהל הפרויקט</t>
  </si>
  <si>
    <t>ניקוד לציון האיכות:</t>
  </si>
  <si>
    <t>הגורם הנבחן:</t>
  </si>
  <si>
    <t>כן</t>
  </si>
  <si>
    <t>לא</t>
  </si>
  <si>
    <t>ראיונות שנערכו ביום ___________</t>
  </si>
  <si>
    <t>סה"כ ניקוד</t>
  </si>
  <si>
    <t>שם הרכיב</t>
  </si>
  <si>
    <t>נימוק</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</si>
  <si>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</si>
  <si>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</si>
  <si>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נימוקים</t>
  </si>
  <si>
    <t>המציע הינו גוף משפטי מאוגד הרשום ברשם רשמי בישראל.</t>
  </si>
  <si>
    <t>המציע עומד בדרישות תקנה 6(א) לתקנות חובת המכרזים, התשנ"ג - 1993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</si>
  <si>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 המשרד רשאי לפסול מציעים שיעלה בהם חשש לניגוד עניינים כאמור, לפי שיקול דעתו הבלעדי.</t>
  </si>
  <si>
    <t>אין חשש לקיומו של המציע כעסק חי.</t>
  </si>
  <si>
    <t>ככל שמנהל הפרויקט אינו מועסק על ידי המציע בעת הגשת ההצעה, יצרף המציע הסכם מותנה הכולל התחייבות של מנהל הפרויקט המיועד למתן השירותים להשתתף בהצעתו של המציע ולהיות זמין באופן מלא לאספקת השירותים במידה והמציע יזכה במכרז.</t>
  </si>
  <si>
    <t>תצהיר בדבר היעדר הרשעות לפי חוק עובדים זרים וחוק שכר מינימום חתום ע"י עו"ד (נספח ב'7).</t>
  </si>
  <si>
    <t>התחייבות ואישור המציע לקיום החקיקה בתחום העסקת עובדים חתומה ע"י עו"ד (נספח ב'8).</t>
  </si>
  <si>
    <t>הצהרה על שימוש בתוכנות מקוריות (נספח ב'9).</t>
  </si>
  <si>
    <t>פרופיל מציע הכולל פירוט מלא של מבנה הבעלות של המציע בצירוף עץ שליטה מלא, ובו יפורטו כל בעלי עניין ובעלי שליטה, שותפויות ומחזיקים במציע.</t>
  </si>
  <si>
    <t>רשימת הפרטים בהצעת המציע, שהמציע מעוניין שיהיו חסויים במידה והוא יזכה, על פי האמור בסעיף ‎18 לפרק זה.</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</si>
  <si>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</si>
  <si>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ראיון ותכנית עבודה</t>
  </si>
  <si>
    <t>מתודולוגיה</t>
  </si>
  <si>
    <t>הצווות המוצע</t>
  </si>
  <si>
    <t>סה"כ הוצאות תפעוליות (טבלה 1)</t>
  </si>
  <si>
    <t>סה"כ הוצאות הנהלה וכלליות (טבלה 2)</t>
  </si>
  <si>
    <t>סה"כ הצעת מחיר שנתית (התמורה המבוקשת בהצעת המחיר של המציע)</t>
  </si>
  <si>
    <t>סה"כ הצעת מחיר שנתית (התמורה המבוקשת בהצעת המחיר של המציע, כולל מע"מ)</t>
  </si>
  <si>
    <t>דירוג</t>
  </si>
  <si>
    <t>ציון מחיר:</t>
  </si>
  <si>
    <t>כתובת דוא"ל:</t>
  </si>
  <si>
    <t>ראה לשונית 'ראיון ותכנית עבודה'</t>
  </si>
  <si>
    <t>ציון לסעיף</t>
  </si>
  <si>
    <t>אם המציע הוא תאגיד - במועד הגשת ההצעה המציע אינו בעל חובות אגרה שנתית לרשות התאגידים בגין שנת 2017 או מוקדם מכך. כמו כן, המציע אינו מוגדר כ"חברה מפרת חוק" ולא נשלחה אליו התראה לפני רישום כ"חברה מפרת חוק" כאמור בסעיף 362א' לחוק החברות, התשנ"ט 1999.</t>
  </si>
  <si>
    <t>בחמש השנים האחרונות, המציע בעל ניסיון בניהול לפחות 2 פרויקטים בהיקף כספי מינימאלי שנתי של 500,000 ₪ כ"א.</t>
  </si>
  <si>
    <t>המציע יציג מטעמו מנהל פרויקט בעל ניסיון של שנתיים לפחות בחמש השנים האחרונות בניהול פרויקטים, כאשר בכל שנה ניהל פרויקט ו/או פרויקטים ו/או תקציב, בהיקף כספי מינימאלי של 500,000 ₪, כולל מע"מ.</t>
  </si>
  <si>
    <t xml:space="preserve">ניסיון המציע בניהול פרויקטים בתחום הספורט-
ייבחן ניסיונו של המציע בחמש השנים האחרונות בניהול פרויקטים ממושכים בתחום הספורט.
עבור כל פרויקט ממושך בתחום הספורט בהיקף של 500,000 ₪ ומעלה, שניהל ותפעל המציע, יינתנו 5 נק' ועד למקסימום של 10 נק'.
</t>
  </si>
  <si>
    <t xml:space="preserve">ניסיון מנהל הפרויקט בניהול פרויקטים בתחום הספורט לילדים ובני נוער :
ייבחן ניסיונו של מנהל הפרויקט בחמש השנים האחרונות בניהול פרויקטים בתחום הספורט לילדים ובני נוער.
עבור כל פרויקט בתחום הספורט המיועד לילדים ובני נוער, שהיקפו 500,000 ₪ ומעלה, שניהל והפעיל מנהל הפרויקט, יינתנו 5 נק' – ועד למקסימום של 10 נקודות עבור שני פרויקטים כאמור.
</t>
  </si>
  <si>
    <t>ראיון והתרשמות מתכנית העבודה</t>
  </si>
  <si>
    <t xml:space="preserve">רמתו האישית והמקצועית של מנהל הפרויקט והיכרותו עם עולם הספורט </t>
  </si>
  <si>
    <t xml:space="preserve">התרשמות נציגי המשרד מהבנת רכזי השטח את פרטי הפרויקט ואת מורכבותו, היכרותם עם אופי וצרכי הקהילה האתיופית, והתרשמות ממחויבותם להפעלת הפרויקט </t>
  </si>
  <si>
    <t>6.1.1</t>
  </si>
  <si>
    <t>6.1.2</t>
  </si>
  <si>
    <t>6.1.3</t>
  </si>
  <si>
    <t>6.1.4</t>
  </si>
  <si>
    <t>6.1.5</t>
  </si>
  <si>
    <t>6.1.6</t>
  </si>
  <si>
    <t>6.2.1</t>
  </si>
  <si>
    <t>6.2.2</t>
  </si>
  <si>
    <t>ערבות הצעה - על המציע לצרף להצעתו ערבות בנקאית לא צמודה, בלתי-מותנית וברת-חילוט על סך של  25,000 ₪ על שם המציע שתהא בתוקף עד לתאריך ###  ועל-פי הנוסח האמור בנספח ב'4.</t>
  </si>
  <si>
    <t>6.2.3</t>
  </si>
  <si>
    <r>
      <t xml:space="preserve">למנהל הפרויקט ניסיון בתחום מהספורט, באחת או יותר מהאפשרויות הבאות:
• ניהול פרויקט בתחום הספורט אשר נמשך לכל הפחות שנה ובהיקף כספי של 400,000 ₪.
</t>
    </r>
    <r>
      <rPr>
        <b/>
        <sz val="12"/>
        <color theme="1"/>
        <rFont val="David"/>
        <family val="2"/>
      </rPr>
      <t>או</t>
    </r>
    <r>
      <rPr>
        <sz val="12"/>
        <color theme="1"/>
        <rFont val="David"/>
        <family val="2"/>
      </rPr>
      <t xml:space="preserve">
• רישום (בעבר/בהווה) כספורטאי או מאמן פעיל במשך שלוש שנים.
</t>
    </r>
    <r>
      <rPr>
        <b/>
        <sz val="12"/>
        <color theme="1"/>
        <rFont val="David"/>
        <family val="2"/>
      </rPr>
      <t>או</t>
    </r>
    <r>
      <rPr>
        <sz val="12"/>
        <color theme="1"/>
        <rFont val="David"/>
        <family val="2"/>
      </rPr>
      <t xml:space="preserve">
• מורה לחינוך גופני בעל הכשרה רלוונטית.</t>
    </r>
  </si>
  <si>
    <t>חוברת הצעה מלאה וחתומה כנדרש בסעיף 8.</t>
  </si>
  <si>
    <t>העתק תעודת עוסק מורשה והעתק של תעודת התאגדות (לפי העניין וסוג התאגדותו המשפטית של המציע) מאושר/ים על ידי עו"ד, לצורך הוכחת העמידה בתנאי הסף שבסעיף ‎6.1.1 לעיל. אם המציע הוא עמותה, עליו להעביר בנוסף לכך אישור ניהול תקין מטעם רשם העמותות, תקף למועד הגשת ההצעה.</t>
  </si>
  <si>
    <t xml:space="preserve">אישורים לפי חוק עסקאות גופים ציבוריים, בדבר ניהול פנקסי חשבונות ורשומות, כשהוא תקף, להוכחת העמידה בתנאי הסף שבסעיף ‎‎6.1.2 לעיל. </t>
  </si>
  <si>
    <t xml:space="preserve">לצורך הוכחת עמידה בתנאי הסף שבסעיף ‎6.1.4 לעיל, המציע יציג נסח חברה/שותפות עדכני מרשות התאגידים הניתן להפקה דרך אתר האינטרנט של רשות התאגידים, שכתובתו: Taagidim.justice.gov.il בלחיצה על הכותרת "הפקת נסח חברה". </t>
  </si>
  <si>
    <t>אישור רואה חשבון כי למציע אין אזהרת "עסק חי", להוכחת תנאי הסף ‎6.1.5 לעיל. האישור יוגש בהתאם לנדרש בנספח ב'5 למסמכי המכרז.</t>
  </si>
  <si>
    <t>ערבות בנקאית להבטחת קיום תנאי המכרז, לצורך הוכחת עמידה בתנאי הסף המפורט בסעיף ‎6.1.6 לעיל, בנוסח נספח ב'4.</t>
  </si>
  <si>
    <t>לצורך הוכחת עמידתו בתנאי הסף המפורט בסעיף ‎6.2.1 לעיל, המציע יספק פרטים אודות ניסיונו בניהול פרויקטים בחמש השנים האחרונות. הפרטים יסופקו בהתאם לנדרש בנספח ב'2 למסמכי המכרז.</t>
  </si>
  <si>
    <t>לצורך הוכחת עמידת המציע בתנאים המפורטים בסעיף ‎6.2.2 ו- 6.2.3 יציג המציע פרטים אודות מנהל הפרויקט המיועד מטעמו לאספקת השירותים נשואי מכרז זה. יש להציג ניסיון מלא ולהציג תעודות השכלה, הסמכה ומסמך קורות חיים עדכניים. בנוסף ימלא המציע את נספח ב'3 לחלק זה.</t>
  </si>
  <si>
    <t>מחיר</t>
  </si>
  <si>
    <t>הצעת המחיר (כולל מע"מ)</t>
  </si>
  <si>
    <t>הצעת מחיר במסגרת התקציב</t>
  </si>
  <si>
    <t xml:space="preserve">ציון מחיר </t>
  </si>
  <si>
    <t>שקלול ציונים סופיים</t>
  </si>
  <si>
    <t>משקל</t>
  </si>
  <si>
    <t>רכיב</t>
  </si>
  <si>
    <t>דירוג המציעים</t>
  </si>
  <si>
    <t>10.6.1</t>
  </si>
  <si>
    <t>10.6.2</t>
  </si>
  <si>
    <t>10.6.3</t>
  </si>
  <si>
    <t>10.6.4</t>
  </si>
  <si>
    <t>10.6.5</t>
  </si>
  <si>
    <t>ניסיון המציע בניהול והפעלה של פרויקטים בפריסה גאוגרפית רחבה-
ייבחן ניסיונו של המציע בניהול פרויקטים בחמש השנים האחרונות, אשר הופעלו ברשויות המקומיות.
יובאו בחשבון עד שני (2) פרויקטים ממושכים שניהל והפעיל המציע במספר רשויות מקומיות במקביל ואשר כללו עבודת תיאום וקשר רציף עם הרשויות.
הניקוד יינתן באופן הבא (עד למקסימום של 20 נק'):
10.6.2.1. עבור כל פרויקט כאמור שניהל והפעיל המציע אשר הופעל ב-5-10 רשויות, יינתנו 5 נק'.
10.6.2.2. עבור כל פרויקט כאמור שניהל והפעיל המציע אשר הופעל ב-11-15 רשויות, יינתנו 10 נק'.
10.6.2.3. עבור כל פרויקט כאמור שניהל והפעיל המציע אשר הופעל ב-16 רשויות ויותר, יינתנו 20 נק'.</t>
  </si>
  <si>
    <t>ניסיון מנהל הפרויקט בניהול והפעלה של פרויקטים בפריסה רחבה :
ייבחן ניסיונו של המציע בניהול פרויקטים בחמש השנים האחרונות, אשר הופעלו ברשויות המקומיות.
יובאו בחשבון עד שני (2) פרויקטים ממושכים שניהל והפעיל המציע במספר רשויות מקומיות במקביל ואשר כללו עבודת תיאום וקשר רציף עם הרשויות.
הניקוד יינתן באופן הבא (עד למקסימום של 20 נק'):
10.6.4.1. עבור כל פרויקט כאמור שניהל והפעיל המציע אשר הופעל ב-5-10 רשויות, יינתנו 5 נק'.
10.6.4.2. עבור כל פרויקט כאמור שניהל והפעיל מנהל הפרויקט אשר הופעל ב- 11-15 רשויות, יינתנו 10 נק'.
10.6.4.3. עבור כל פרויקט כאמור שניהל והפעיל מנהל הפרויקט אשר הופעל ב – 16 רשויות ויותר, יינתנו 20 נק'</t>
  </si>
  <si>
    <t>10.6.5.1</t>
  </si>
  <si>
    <t>10.6.5.2</t>
  </si>
  <si>
    <t>10.6.5.3</t>
  </si>
  <si>
    <t xml:space="preserve">מתודולוגיה לביצוע השירותים שתצורף להצעה ותוצג במסגרת הראיון, כמפורט בסעיף ‎7.16  </t>
  </si>
  <si>
    <t xml:space="preserve"> תכנית עבודה כתובה לביצוע השירותים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</si>
</sst>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0.0"/>
    <numFmt numFmtId="165" formatCode="_ [$₪-40D]\ * #,##0.00_ ;_ [$₪-40D]\ * \-#,##0.00_ ;_ [$₪-40D]\ * &quot;-&quot;??_ ;_ @_ "/>
    <numFmt numFmtId="166" formatCode="&quot;₪&quot;\ #,##0"/>
    <numFmt numFmtId="167" formatCode="&quot;₪&quot;\ #,##0.00"/>
  </numFmts>
  <fonts count="24"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sz val="9"/>
      <color indexed="81"/>
      <name val="Tahoma"/>
      <family val="2"/>
    </font>
    <font>
      <b/>
      <sz val="12"/>
      <color theme="1"/>
      <name val="David"/>
      <family val="2"/>
    </font>
    <font>
      <sz val="12"/>
      <color theme="1"/>
      <name val="David"/>
      <family val="2"/>
    </font>
    <font>
      <b/>
      <sz val="12"/>
      <name val="David"/>
      <family val="2"/>
    </font>
    <font>
      <sz val="12"/>
      <name val="David"/>
      <family val="2"/>
    </font>
    <font>
      <b/>
      <sz val="12"/>
      <color theme="0"/>
      <name val="David"/>
      <family val="2"/>
    </font>
    <font>
      <sz val="11"/>
      <color theme="1"/>
      <name val="David"/>
      <family val="2"/>
    </font>
    <font>
      <b/>
      <sz val="9"/>
      <color indexed="81"/>
      <name val="Tahoma"/>
      <family val="2"/>
    </font>
    <font>
      <sz val="12"/>
      <color rgb="FFFF0000"/>
      <name val="David"/>
      <family val="2"/>
    </font>
    <font>
      <b/>
      <sz val="12"/>
      <color rgb="FFFF0000"/>
      <name val="David"/>
      <family val="2"/>
    </font>
    <font>
      <b/>
      <sz val="16"/>
      <color rgb="FFFF0000"/>
      <name val="David"/>
      <family val="2"/>
    </font>
    <font>
      <b/>
      <sz val="14"/>
      <name val="David"/>
      <family val="2"/>
    </font>
    <font>
      <b/>
      <sz val="16"/>
      <color theme="0"/>
      <name val="David"/>
      <family val="2"/>
    </font>
    <font>
      <b/>
      <sz val="16"/>
      <color theme="1"/>
      <name val="David"/>
      <family val="2"/>
    </font>
    <font>
      <b/>
      <sz val="18"/>
      <name val="David"/>
      <family val="2"/>
    </font>
    <font>
      <sz val="14"/>
      <name val="David"/>
      <family val="2"/>
    </font>
    <font>
      <sz val="16"/>
      <name val="David"/>
      <family val="2"/>
    </font>
    <font>
      <b/>
      <sz val="11"/>
      <color theme="1"/>
      <name val="Arial"/>
      <family val="2"/>
      <scheme val="minor"/>
    </font>
    <font>
      <b/>
      <sz val="11"/>
      <color theme="1"/>
      <name val="David"/>
      <family val="2"/>
      <charset val="177"/>
    </font>
    <font>
      <sz val="11"/>
      <color theme="1"/>
      <name val="Arial"/>
      <family val="2"/>
      <scheme val="minor"/>
    </font>
    <font>
      <b/>
      <sz val="11"/>
      <color theme="0"/>
      <name val="Arial"/>
      <family val="2"/>
      <scheme val="minor"/>
    </font>
  </fonts>
  <fills count="2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727E70"/>
        <bgColor indexed="64"/>
      </patternFill>
    </fill>
    <fill>
      <patternFill patternType="solid">
        <fgColor rgb="FF727E70"/>
        <bgColor theme="8" tint="0.79998168889431442"/>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0.14999847407452621"/>
        <bgColor indexed="64"/>
      </patternFill>
    </fill>
  </fills>
  <borders count="54">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197">
    <xf numFmtId="0" fontId="0" fillId="0" borderId="0" xfId="0"/>
    <xf numFmtId="0" fontId="5" fillId="0" borderId="0" xfId="0" applyFont="1"/>
    <xf numFmtId="0" fontId="5" fillId="0" borderId="0" xfId="0" applyFont="1" applyProtection="1">
      <protection hidden="1"/>
    </xf>
    <xf numFmtId="0" fontId="4" fillId="15" borderId="15" xfId="0" applyFont="1" applyFill="1" applyBorder="1" applyAlignment="1" applyProtection="1">
      <alignment horizontal="center" vertical="center" readingOrder="2"/>
      <protection hidden="1"/>
    </xf>
    <xf numFmtId="2" fontId="4" fillId="16" borderId="14" xfId="0" applyNumberFormat="1" applyFont="1" applyFill="1" applyBorder="1" applyAlignment="1" applyProtection="1">
      <alignment horizontal="center" vertical="center"/>
      <protection hidden="1"/>
    </xf>
    <xf numFmtId="2" fontId="4" fillId="8" borderId="15" xfId="0" applyNumberFormat="1" applyFont="1" applyFill="1" applyBorder="1" applyAlignment="1" applyProtection="1">
      <alignment horizontal="center" vertical="center"/>
      <protection hidden="1"/>
    </xf>
    <xf numFmtId="164" fontId="4" fillId="8" borderId="14" xfId="0" applyNumberFormat="1" applyFont="1" applyFill="1" applyBorder="1" applyAlignment="1" applyProtection="1">
      <alignment horizontal="center" vertical="center"/>
      <protection hidden="1"/>
    </xf>
    <xf numFmtId="2" fontId="8" fillId="17" borderId="10" xfId="0" applyNumberFormat="1" applyFont="1" applyFill="1" applyBorder="1" applyAlignment="1" applyProtection="1">
      <alignment horizontal="center" vertical="center"/>
      <protection hidden="1"/>
    </xf>
    <xf numFmtId="0" fontId="4" fillId="18" borderId="7" xfId="0" applyFont="1" applyFill="1" applyBorder="1" applyAlignment="1">
      <alignment horizontal="center"/>
    </xf>
    <xf numFmtId="0" fontId="4" fillId="18" borderId="7" xfId="0" applyFont="1" applyFill="1" applyBorder="1" applyAlignment="1">
      <alignment horizontal="center" wrapText="1"/>
    </xf>
    <xf numFmtId="0" fontId="4" fillId="11" borderId="7" xfId="0" applyFont="1" applyFill="1" applyBorder="1" applyAlignment="1">
      <alignment horizontal="center" wrapText="1"/>
    </xf>
    <xf numFmtId="0" fontId="4" fillId="11" borderId="7" xfId="0" applyFont="1" applyFill="1" applyBorder="1" applyAlignment="1">
      <alignment horizontal="center" vertical="center" wrapText="1"/>
    </xf>
    <xf numFmtId="0" fontId="4" fillId="11" borderId="36" xfId="0" applyFont="1" applyFill="1" applyBorder="1" applyAlignment="1">
      <alignment horizontal="center" vertical="center" wrapText="1"/>
    </xf>
    <xf numFmtId="0" fontId="4" fillId="11" borderId="7" xfId="0" applyFont="1" applyFill="1" applyBorder="1" applyAlignment="1">
      <alignment horizontal="center" vertical="center"/>
    </xf>
    <xf numFmtId="1" fontId="7" fillId="12" borderId="29" xfId="0" applyNumberFormat="1" applyFont="1" applyFill="1" applyBorder="1" applyAlignment="1" applyProtection="1">
      <alignment horizontal="center" vertical="center" wrapText="1" readingOrder="2"/>
      <protection hidden="1"/>
    </xf>
    <xf numFmtId="9" fontId="5" fillId="0" borderId="0" xfId="0" applyNumberFormat="1" applyFont="1"/>
    <xf numFmtId="0" fontId="4" fillId="2" borderId="12" xfId="0" applyFont="1" applyFill="1" applyBorder="1" applyAlignment="1" applyProtection="1">
      <alignment horizontal="center" vertical="center" wrapText="1" readingOrder="2"/>
      <protection hidden="1"/>
    </xf>
    <xf numFmtId="0" fontId="4" fillId="2" borderId="12" xfId="0" applyFont="1" applyFill="1" applyBorder="1" applyAlignment="1" applyProtection="1">
      <alignment horizontal="center" vertical="center" wrapText="1"/>
      <protection locked="0"/>
    </xf>
    <xf numFmtId="49" fontId="4" fillId="2" borderId="12" xfId="0" applyNumberFormat="1"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wrapText="1"/>
      <protection hidden="1"/>
    </xf>
    <xf numFmtId="0" fontId="4" fillId="2" borderId="20" xfId="0" applyFont="1" applyFill="1" applyBorder="1" applyAlignment="1" applyProtection="1">
      <alignment horizontal="center" wrapText="1"/>
      <protection hidden="1"/>
    </xf>
    <xf numFmtId="0" fontId="4" fillId="2" borderId="14" xfId="0" applyFont="1" applyFill="1" applyBorder="1" applyAlignment="1" applyProtection="1">
      <alignment horizontal="center" vertical="center" wrapText="1"/>
      <protection hidden="1"/>
    </xf>
    <xf numFmtId="49" fontId="4" fillId="3" borderId="7" xfId="0" applyNumberFormat="1" applyFont="1" applyFill="1" applyBorder="1" applyAlignment="1" applyProtection="1">
      <alignment horizontal="center" vertical="center"/>
      <protection hidden="1"/>
    </xf>
    <xf numFmtId="49" fontId="4" fillId="9" borderId="10" xfId="0" applyNumberFormat="1" applyFont="1" applyFill="1" applyBorder="1" applyAlignment="1" applyProtection="1">
      <alignment horizontal="center" vertical="center" readingOrder="2"/>
      <protection hidden="1"/>
    </xf>
    <xf numFmtId="0" fontId="4" fillId="6" borderId="10" xfId="0" applyFont="1" applyFill="1" applyBorder="1" applyAlignment="1" applyProtection="1">
      <alignment horizontal="center" vertical="center"/>
      <protection hidden="1"/>
    </xf>
    <xf numFmtId="2" fontId="4" fillId="6" borderId="10" xfId="0" applyNumberFormat="1" applyFont="1" applyFill="1" applyBorder="1" applyAlignment="1" applyProtection="1">
      <alignment horizontal="center" vertical="center"/>
      <protection hidden="1"/>
    </xf>
    <xf numFmtId="0" fontId="5" fillId="6" borderId="10" xfId="0" applyFont="1" applyFill="1" applyBorder="1" applyAlignment="1" applyProtection="1">
      <alignment horizontal="center" vertical="center" wrapText="1"/>
      <protection locked="0"/>
    </xf>
    <xf numFmtId="0" fontId="5" fillId="6" borderId="12" xfId="0" applyFont="1" applyFill="1" applyBorder="1" applyAlignment="1" applyProtection="1">
      <alignment horizontal="center" vertical="center" wrapText="1"/>
      <protection locked="0"/>
    </xf>
    <xf numFmtId="0" fontId="4" fillId="3" borderId="8" xfId="0" applyNumberFormat="1" applyFont="1" applyFill="1" applyBorder="1" applyAlignment="1" applyProtection="1">
      <alignment horizontal="center" vertical="center" wrapText="1" readingOrder="2"/>
      <protection hidden="1"/>
    </xf>
    <xf numFmtId="0" fontId="5" fillId="6" borderId="3" xfId="0" applyFont="1" applyFill="1" applyBorder="1" applyAlignment="1" applyProtection="1">
      <alignment horizontal="center" vertical="center" wrapText="1"/>
      <protection locked="0"/>
    </xf>
    <xf numFmtId="0" fontId="5" fillId="6" borderId="15"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center" wrapText="1"/>
      <protection locked="0"/>
    </xf>
    <xf numFmtId="0" fontId="5" fillId="6" borderId="0" xfId="0" applyFont="1" applyFill="1" applyProtection="1">
      <protection hidden="1"/>
    </xf>
    <xf numFmtId="0" fontId="5" fillId="0" borderId="0" xfId="0" applyFont="1" applyBorder="1" applyProtection="1">
      <protection hidden="1"/>
    </xf>
    <xf numFmtId="0" fontId="5" fillId="8" borderId="22" xfId="0" applyFont="1" applyFill="1" applyBorder="1" applyAlignment="1" applyProtection="1">
      <alignment horizontal="right" vertical="center" wrapText="1" readingOrder="2"/>
      <protection hidden="1"/>
    </xf>
    <xf numFmtId="0" fontId="5" fillId="8" borderId="23" xfId="0" applyFont="1" applyFill="1" applyBorder="1" applyAlignment="1" applyProtection="1">
      <alignment horizontal="right" vertical="center" wrapText="1" readingOrder="2"/>
      <protection hidden="1"/>
    </xf>
    <xf numFmtId="0" fontId="4" fillId="0" borderId="0" xfId="0" applyFont="1" applyBorder="1" applyAlignment="1" applyProtection="1">
      <protection hidden="1"/>
    </xf>
    <xf numFmtId="1" fontId="7" fillId="12" borderId="40" xfId="0" applyNumberFormat="1" applyFont="1" applyFill="1" applyBorder="1" applyAlignment="1" applyProtection="1">
      <alignment horizontal="center" vertical="center" wrapText="1" readingOrder="2"/>
      <protection hidden="1"/>
    </xf>
    <xf numFmtId="0" fontId="4" fillId="3" borderId="4" xfId="0" applyFont="1" applyFill="1" applyBorder="1" applyAlignment="1" applyProtection="1">
      <alignment horizontal="center" vertical="center" wrapText="1"/>
      <protection hidden="1"/>
    </xf>
    <xf numFmtId="49" fontId="4" fillId="7" borderId="3" xfId="0" applyNumberFormat="1" applyFont="1" applyFill="1" applyBorder="1" applyAlignment="1" applyProtection="1">
      <alignment horizontal="center" vertical="center"/>
      <protection hidden="1"/>
    </xf>
    <xf numFmtId="0" fontId="4" fillId="6" borderId="15" xfId="0" applyFont="1" applyFill="1" applyBorder="1" applyAlignment="1" applyProtection="1">
      <alignment horizontal="center" vertical="center"/>
      <protection hidden="1"/>
    </xf>
    <xf numFmtId="0" fontId="5" fillId="8" borderId="21" xfId="0" applyFont="1" applyFill="1" applyBorder="1" applyAlignment="1" applyProtection="1">
      <alignment horizontal="right" vertical="center" wrapText="1" readingOrder="2"/>
      <protection hidden="1"/>
    </xf>
    <xf numFmtId="0" fontId="6" fillId="12" borderId="34" xfId="0" applyFont="1" applyFill="1" applyBorder="1" applyAlignment="1" applyProtection="1">
      <alignment horizontal="right" vertical="center" wrapText="1" readingOrder="2"/>
      <protection hidden="1"/>
    </xf>
    <xf numFmtId="1" fontId="7" fillId="12" borderId="39" xfId="0" applyNumberFormat="1" applyFont="1" applyFill="1" applyBorder="1" applyAlignment="1" applyProtection="1">
      <alignment horizontal="center" vertical="center" wrapText="1" readingOrder="2"/>
      <protection hidden="1"/>
    </xf>
    <xf numFmtId="0" fontId="5" fillId="6" borderId="13" xfId="0" applyFont="1" applyFill="1" applyBorder="1" applyAlignment="1" applyProtection="1">
      <alignment horizontal="center" vertical="center" wrapText="1"/>
      <protection locked="0"/>
    </xf>
    <xf numFmtId="0" fontId="4" fillId="5" borderId="3" xfId="0" applyFont="1" applyFill="1" applyBorder="1" applyAlignment="1" applyProtection="1">
      <alignment horizontal="center" vertical="center"/>
      <protection hidden="1"/>
    </xf>
    <xf numFmtId="0" fontId="4" fillId="5" borderId="24" xfId="0" applyFont="1" applyFill="1" applyBorder="1" applyAlignment="1" applyProtection="1">
      <alignment horizontal="center" vertical="center"/>
      <protection hidden="1"/>
    </xf>
    <xf numFmtId="0" fontId="1" fillId="2" borderId="14" xfId="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hidden="1"/>
    </xf>
    <xf numFmtId="0" fontId="4" fillId="10" borderId="32" xfId="0" applyFont="1" applyFill="1" applyBorder="1" applyAlignment="1">
      <alignment horizontal="center" vertical="center" wrapText="1"/>
    </xf>
    <xf numFmtId="0" fontId="4" fillId="0" borderId="8" xfId="0" applyFont="1" applyBorder="1" applyAlignment="1">
      <alignment horizontal="center"/>
    </xf>
    <xf numFmtId="0" fontId="4" fillId="15" borderId="30" xfId="0" applyFont="1" applyFill="1" applyBorder="1" applyAlignment="1" applyProtection="1">
      <alignment horizontal="center" vertical="center"/>
      <protection hidden="1"/>
    </xf>
    <xf numFmtId="0" fontId="5" fillId="9" borderId="11" xfId="0" applyFont="1" applyFill="1" applyBorder="1" applyAlignment="1" applyProtection="1">
      <alignment horizontal="right" vertical="center" wrapText="1" readingOrder="2"/>
      <protection hidden="1"/>
    </xf>
    <xf numFmtId="9" fontId="5" fillId="0" borderId="0" xfId="2" applyFont="1"/>
    <xf numFmtId="0" fontId="5" fillId="10" borderId="38" xfId="0" applyFont="1" applyFill="1" applyBorder="1" applyAlignment="1">
      <alignment horizontal="center" vertical="center" wrapText="1"/>
    </xf>
    <xf numFmtId="0" fontId="0" fillId="0" borderId="18" xfId="0" applyBorder="1"/>
    <xf numFmtId="0" fontId="0" fillId="0" borderId="0" xfId="0" applyBorder="1"/>
    <xf numFmtId="0" fontId="4" fillId="8" borderId="2" xfId="0" applyFont="1" applyFill="1" applyBorder="1" applyAlignment="1" applyProtection="1">
      <alignment vertical="center"/>
      <protection hidden="1"/>
    </xf>
    <xf numFmtId="0" fontId="4" fillId="8" borderId="30" xfId="0" applyFont="1" applyFill="1" applyBorder="1" applyAlignment="1" applyProtection="1">
      <alignment vertical="center"/>
      <protection hidden="1"/>
    </xf>
    <xf numFmtId="0" fontId="8" fillId="17" borderId="11" xfId="0" applyFont="1" applyFill="1" applyBorder="1" applyAlignment="1" applyProtection="1">
      <alignment vertical="center"/>
      <protection hidden="1"/>
    </xf>
    <xf numFmtId="0" fontId="4" fillId="10" borderId="6" xfId="0" applyFont="1" applyFill="1" applyBorder="1" applyAlignment="1">
      <alignment horizontal="center" wrapText="1"/>
    </xf>
    <xf numFmtId="0" fontId="4" fillId="20" borderId="14" xfId="0" applyFont="1" applyFill="1" applyBorder="1" applyAlignment="1" applyProtection="1">
      <alignment horizontal="center" vertical="center"/>
      <protection hidden="1"/>
    </xf>
    <xf numFmtId="0" fontId="6" fillId="12" borderId="33" xfId="0" applyFont="1" applyFill="1" applyBorder="1" applyAlignment="1" applyProtection="1">
      <alignment horizontal="right" vertical="center" wrapText="1" readingOrder="2"/>
      <protection hidden="1"/>
    </xf>
    <xf numFmtId="0" fontId="6" fillId="12" borderId="12" xfId="0" applyFont="1" applyFill="1" applyBorder="1" applyAlignment="1" applyProtection="1">
      <alignment horizontal="center" vertical="center" wrapText="1" readingOrder="2"/>
      <protection hidden="1"/>
    </xf>
    <xf numFmtId="0" fontId="6" fillId="12" borderId="42" xfId="0" applyFont="1" applyFill="1" applyBorder="1" applyAlignment="1" applyProtection="1">
      <alignment horizontal="center" vertical="center" wrapText="1" readingOrder="2"/>
      <protection hidden="1"/>
    </xf>
    <xf numFmtId="0" fontId="6" fillId="12" borderId="14" xfId="0" applyFont="1" applyFill="1" applyBorder="1" applyAlignment="1" applyProtection="1">
      <alignment horizontal="center" vertical="center" wrapText="1" readingOrder="2"/>
      <protection hidden="1"/>
    </xf>
    <xf numFmtId="0" fontId="5" fillId="0" borderId="0" xfId="0" applyFont="1" applyAlignment="1">
      <alignment vertical="center"/>
    </xf>
    <xf numFmtId="0" fontId="5" fillId="6" borderId="3" xfId="0" applyFont="1" applyFill="1" applyBorder="1" applyAlignment="1" applyProtection="1">
      <alignment horizontal="center" vertical="center" wrapText="1" readingOrder="2"/>
      <protection locked="0"/>
    </xf>
    <xf numFmtId="0" fontId="4" fillId="7" borderId="8" xfId="0" applyFont="1" applyFill="1" applyBorder="1" applyAlignment="1" applyProtection="1">
      <alignment horizontal="center" vertical="center" wrapText="1" readingOrder="2"/>
      <protection hidden="1"/>
    </xf>
    <xf numFmtId="0" fontId="9" fillId="6" borderId="3" xfId="0" applyFont="1" applyFill="1" applyBorder="1" applyAlignment="1" applyProtection="1">
      <alignment horizontal="center" vertical="center" wrapText="1" readingOrder="2"/>
      <protection locked="0"/>
    </xf>
    <xf numFmtId="0" fontId="11" fillId="6" borderId="10" xfId="0" applyFont="1" applyFill="1" applyBorder="1" applyAlignment="1" applyProtection="1">
      <alignment horizontal="center" vertical="center" wrapText="1"/>
      <protection locked="0"/>
    </xf>
    <xf numFmtId="0" fontId="11" fillId="6" borderId="12" xfId="0" applyFont="1" applyFill="1" applyBorder="1" applyAlignment="1" applyProtection="1">
      <alignment horizontal="center" vertical="center" wrapText="1"/>
      <protection locked="0"/>
    </xf>
    <xf numFmtId="0" fontId="12" fillId="6" borderId="13" xfId="0" applyFont="1" applyFill="1" applyBorder="1" applyAlignment="1" applyProtection="1">
      <alignment horizontal="center" vertical="center" wrapText="1"/>
      <protection locked="0"/>
    </xf>
    <xf numFmtId="0" fontId="6" fillId="12" borderId="33" xfId="0" applyFont="1" applyFill="1" applyBorder="1" applyAlignment="1" applyProtection="1">
      <alignment horizontal="right" vertical="top" wrapText="1" readingOrder="2"/>
      <protection hidden="1"/>
    </xf>
    <xf numFmtId="165" fontId="5" fillId="19" borderId="12" xfId="0" applyNumberFormat="1" applyFont="1" applyFill="1" applyBorder="1" applyAlignment="1">
      <alignment horizontal="center" vertical="center" wrapText="1"/>
    </xf>
    <xf numFmtId="165" fontId="5" fillId="19" borderId="14" xfId="0" applyNumberFormat="1" applyFont="1" applyFill="1" applyBorder="1" applyAlignment="1">
      <alignment horizontal="center" vertical="center" wrapText="1"/>
    </xf>
    <xf numFmtId="0" fontId="13" fillId="6" borderId="13" xfId="0"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vertical="center" wrapText="1"/>
      <protection locked="0"/>
    </xf>
    <xf numFmtId="0" fontId="6" fillId="10" borderId="29" xfId="0" applyFont="1" applyFill="1" applyBorder="1" applyAlignment="1" applyProtection="1">
      <alignment horizontal="center" vertical="center" wrapText="1" readingOrder="2"/>
      <protection hidden="1"/>
    </xf>
    <xf numFmtId="0" fontId="6" fillId="10" borderId="33" xfId="0" applyFont="1" applyFill="1" applyBorder="1" applyAlignment="1" applyProtection="1">
      <alignment horizontal="center" vertical="center" wrapText="1" readingOrder="2"/>
      <protection hidden="1"/>
    </xf>
    <xf numFmtId="0" fontId="6" fillId="10" borderId="38" xfId="0" applyFont="1" applyFill="1" applyBorder="1" applyAlignment="1" applyProtection="1">
      <alignment horizontal="center" vertical="center" wrapText="1" readingOrder="2"/>
      <protection hidden="1"/>
    </xf>
    <xf numFmtId="0" fontId="4" fillId="0" borderId="14" xfId="0" applyFont="1" applyBorder="1" applyAlignment="1">
      <alignment horizontal="center" vertical="center" wrapText="1"/>
    </xf>
    <xf numFmtId="2" fontId="7" fillId="11" borderId="38" xfId="0" applyNumberFormat="1" applyFont="1" applyFill="1" applyBorder="1" applyAlignment="1" applyProtection="1">
      <alignment vertical="center" wrapText="1" readingOrder="2"/>
      <protection hidden="1"/>
    </xf>
    <xf numFmtId="2" fontId="14" fillId="11" borderId="29" xfId="0" applyNumberFormat="1" applyFont="1" applyFill="1" applyBorder="1" applyAlignment="1" applyProtection="1">
      <alignment horizontal="center" vertical="center" wrapText="1" readingOrder="2"/>
      <protection hidden="1"/>
    </xf>
    <xf numFmtId="2" fontId="7" fillId="11" borderId="38" xfId="0" applyNumberFormat="1" applyFont="1" applyFill="1" applyBorder="1" applyAlignment="1" applyProtection="1">
      <alignment horizontal="right" vertical="center" wrapText="1" readingOrder="2"/>
      <protection hidden="1"/>
    </xf>
    <xf numFmtId="2" fontId="7" fillId="11" borderId="38" xfId="0" applyNumberFormat="1" applyFont="1" applyFill="1" applyBorder="1" applyAlignment="1" applyProtection="1">
      <alignment horizontal="center" vertical="center" wrapText="1" readingOrder="2"/>
      <protection hidden="1"/>
    </xf>
    <xf numFmtId="2" fontId="6" fillId="11" borderId="33" xfId="0" applyNumberFormat="1" applyFont="1" applyFill="1" applyBorder="1" applyAlignment="1" applyProtection="1">
      <alignment vertical="center" wrapText="1" readingOrder="2"/>
      <protection hidden="1"/>
    </xf>
    <xf numFmtId="0" fontId="6" fillId="10" borderId="44" xfId="0" applyFont="1" applyFill="1" applyBorder="1" applyAlignment="1" applyProtection="1">
      <alignment horizontal="center" vertical="center" wrapText="1" readingOrder="2"/>
      <protection hidden="1"/>
    </xf>
    <xf numFmtId="2" fontId="14" fillId="11" borderId="44" xfId="0" applyNumberFormat="1" applyFont="1" applyFill="1" applyBorder="1" applyAlignment="1" applyProtection="1">
      <alignment horizontal="center" vertical="center" wrapText="1" readingOrder="2"/>
      <protection hidden="1"/>
    </xf>
    <xf numFmtId="0" fontId="14" fillId="15" borderId="8" xfId="0" applyFont="1" applyFill="1" applyBorder="1" applyAlignment="1" applyProtection="1">
      <alignment horizontal="center" vertical="center" wrapText="1" readingOrder="2"/>
      <protection hidden="1"/>
    </xf>
    <xf numFmtId="0" fontId="15" fillId="13" borderId="4" xfId="0" applyFont="1" applyFill="1" applyBorder="1" applyAlignment="1" applyProtection="1">
      <alignment horizontal="center" vertical="center" wrapText="1" readingOrder="2"/>
      <protection hidden="1"/>
    </xf>
    <xf numFmtId="0" fontId="14" fillId="14" borderId="8" xfId="0" applyFont="1" applyFill="1" applyBorder="1" applyAlignment="1" applyProtection="1">
      <alignment horizontal="center" vertical="center" wrapText="1" readingOrder="2"/>
      <protection hidden="1"/>
    </xf>
    <xf numFmtId="0" fontId="4" fillId="11" borderId="8" xfId="0" applyFont="1" applyFill="1" applyBorder="1" applyAlignment="1">
      <alignment wrapText="1"/>
    </xf>
    <xf numFmtId="0" fontId="4" fillId="11" borderId="9" xfId="0" applyFont="1" applyFill="1" applyBorder="1" applyAlignment="1">
      <alignment wrapText="1"/>
    </xf>
    <xf numFmtId="0" fontId="4" fillId="11" borderId="19" xfId="0" applyFont="1" applyFill="1" applyBorder="1" applyAlignment="1">
      <alignment wrapText="1"/>
    </xf>
    <xf numFmtId="0" fontId="6" fillId="12" borderId="38" xfId="0" applyFont="1" applyFill="1" applyBorder="1" applyAlignment="1" applyProtection="1">
      <alignment horizontal="right" vertical="center" wrapText="1" readingOrder="2"/>
      <protection hidden="1"/>
    </xf>
    <xf numFmtId="49" fontId="4" fillId="3" borderId="1" xfId="0" applyNumberFormat="1" applyFont="1" applyFill="1" applyBorder="1" applyAlignment="1" applyProtection="1">
      <alignment horizontal="center" vertical="center" wrapText="1"/>
      <protection hidden="1"/>
    </xf>
    <xf numFmtId="49" fontId="4" fillId="9" borderId="34" xfId="0" applyNumberFormat="1" applyFont="1" applyFill="1" applyBorder="1" applyAlignment="1" applyProtection="1">
      <alignment horizontal="center" vertical="center" readingOrder="2"/>
      <protection hidden="1"/>
    </xf>
    <xf numFmtId="9" fontId="14" fillId="15" borderId="44" xfId="2" applyFont="1" applyFill="1" applyBorder="1" applyAlignment="1" applyProtection="1">
      <alignment horizontal="center" vertical="center" wrapText="1" readingOrder="2"/>
      <protection hidden="1"/>
    </xf>
    <xf numFmtId="9" fontId="17" fillId="15" borderId="4" xfId="2" applyFont="1" applyFill="1" applyBorder="1" applyAlignment="1" applyProtection="1">
      <alignment horizontal="center" vertical="center" wrapText="1" readingOrder="2"/>
      <protection hidden="1"/>
    </xf>
    <xf numFmtId="0" fontId="6" fillId="12" borderId="33" xfId="0" applyFont="1" applyFill="1" applyBorder="1" applyAlignment="1" applyProtection="1">
      <alignment horizontal="center" vertical="center" wrapText="1" readingOrder="2"/>
      <protection hidden="1"/>
    </xf>
    <xf numFmtId="0" fontId="18" fillId="12" borderId="33" xfId="0" applyFont="1" applyFill="1" applyBorder="1" applyAlignment="1" applyProtection="1">
      <alignment horizontal="right" vertical="center" wrapText="1" readingOrder="2"/>
      <protection hidden="1"/>
    </xf>
    <xf numFmtId="9" fontId="19" fillId="12" borderId="29" xfId="2" applyFont="1" applyFill="1" applyBorder="1" applyAlignment="1" applyProtection="1">
      <alignment horizontal="center" vertical="center" wrapText="1" readingOrder="2"/>
      <protection hidden="1"/>
    </xf>
    <xf numFmtId="0" fontId="16" fillId="21" borderId="36" xfId="2" applyNumberFormat="1" applyFont="1" applyFill="1" applyBorder="1" applyAlignment="1">
      <alignment horizontal="center" vertical="center"/>
    </xf>
    <xf numFmtId="0" fontId="16" fillId="10" borderId="27" xfId="0" applyFont="1" applyFill="1" applyBorder="1" applyAlignment="1">
      <alignment horizontal="center" vertical="center"/>
    </xf>
    <xf numFmtId="0" fontId="16" fillId="10" borderId="37" xfId="0" applyFont="1" applyFill="1" applyBorder="1" applyAlignment="1">
      <alignment horizontal="center" vertical="center"/>
    </xf>
    <xf numFmtId="0" fontId="16" fillId="10" borderId="35" xfId="0" applyFont="1" applyFill="1" applyBorder="1" applyAlignment="1">
      <alignment vertical="center"/>
    </xf>
    <xf numFmtId="9" fontId="16" fillId="10" borderId="36" xfId="2" applyFont="1" applyFill="1" applyBorder="1" applyAlignment="1">
      <alignment horizontal="center" vertical="center"/>
    </xf>
    <xf numFmtId="0" fontId="16" fillId="10" borderId="19" xfId="0" applyFont="1" applyFill="1" applyBorder="1" applyAlignment="1">
      <alignment vertical="center"/>
    </xf>
    <xf numFmtId="1" fontId="7" fillId="12" borderId="45" xfId="0" applyNumberFormat="1" applyFont="1" applyFill="1" applyBorder="1" applyAlignment="1" applyProtection="1">
      <alignment horizontal="center" vertical="center" wrapText="1" readingOrder="2"/>
      <protection hidden="1"/>
    </xf>
    <xf numFmtId="1" fontId="7" fillId="12" borderId="46" xfId="0" applyNumberFormat="1" applyFont="1" applyFill="1" applyBorder="1" applyAlignment="1" applyProtection="1">
      <alignment horizontal="center" vertical="center" wrapText="1" readingOrder="2"/>
      <protection hidden="1"/>
    </xf>
    <xf numFmtId="1" fontId="7" fillId="12" borderId="47" xfId="0" applyNumberFormat="1" applyFont="1" applyFill="1" applyBorder="1" applyAlignment="1" applyProtection="1">
      <alignment horizontal="center" vertical="center" wrapText="1" readingOrder="2"/>
      <protection hidden="1"/>
    </xf>
    <xf numFmtId="1" fontId="7" fillId="12" borderId="26" xfId="0" applyNumberFormat="1" applyFont="1" applyFill="1" applyBorder="1" applyAlignment="1" applyProtection="1">
      <alignment horizontal="center" vertical="center" wrapText="1" readingOrder="2"/>
      <protection hidden="1"/>
    </xf>
    <xf numFmtId="0" fontId="4" fillId="2" borderId="16" xfId="0" applyFont="1" applyFill="1" applyBorder="1" applyAlignment="1" applyProtection="1">
      <alignment horizontal="center" vertical="center" readingOrder="2"/>
      <protection hidden="1"/>
    </xf>
    <xf numFmtId="0" fontId="4" fillId="2" borderId="15" xfId="0" applyFont="1" applyFill="1" applyBorder="1" applyAlignment="1" applyProtection="1">
      <alignment horizontal="center" vertical="center" wrapText="1"/>
      <protection hidden="1"/>
    </xf>
    <xf numFmtId="0" fontId="4" fillId="3" borderId="7" xfId="0" applyNumberFormat="1" applyFont="1" applyFill="1" applyBorder="1" applyAlignment="1" applyProtection="1">
      <alignment horizontal="center" vertical="center"/>
      <protection hidden="1"/>
    </xf>
    <xf numFmtId="0" fontId="4" fillId="3" borderId="3" xfId="0" applyNumberFormat="1" applyFont="1" applyFill="1" applyBorder="1" applyAlignment="1" applyProtection="1">
      <alignment horizontal="center" vertical="center"/>
      <protection hidden="1"/>
    </xf>
    <xf numFmtId="0" fontId="5" fillId="9" borderId="0" xfId="0" applyFont="1" applyFill="1" applyBorder="1" applyAlignment="1" applyProtection="1">
      <alignment horizontal="right" vertical="center" wrapText="1" readingOrder="2"/>
      <protection hidden="1"/>
    </xf>
    <xf numFmtId="0" fontId="5" fillId="6" borderId="24" xfId="0" applyFont="1" applyFill="1" applyBorder="1" applyAlignment="1" applyProtection="1">
      <alignment horizontal="center" vertical="center" wrapText="1"/>
      <protection locked="0"/>
    </xf>
    <xf numFmtId="0" fontId="20" fillId="3" borderId="12" xfId="0" applyFont="1" applyFill="1" applyBorder="1" applyAlignment="1" applyProtection="1">
      <alignment vertical="center" wrapText="1"/>
      <protection hidden="1"/>
    </xf>
    <xf numFmtId="166" fontId="0" fillId="2" borderId="33" xfId="0" applyNumberFormat="1" applyFill="1" applyBorder="1" applyAlignment="1" applyProtection="1">
      <alignment horizontal="center" vertical="center"/>
      <protection locked="0"/>
    </xf>
    <xf numFmtId="0" fontId="20" fillId="3" borderId="13" xfId="0" applyFont="1" applyFill="1" applyBorder="1" applyAlignment="1" applyProtection="1">
      <alignment horizontal="right" vertical="center" wrapText="1"/>
      <protection hidden="1"/>
    </xf>
    <xf numFmtId="166" fontId="0" fillId="2" borderId="50" xfId="0" applyNumberFormat="1" applyFill="1" applyBorder="1" applyAlignment="1" applyProtection="1">
      <alignment horizontal="center" vertical="center"/>
      <protection locked="0"/>
    </xf>
    <xf numFmtId="0" fontId="20" fillId="16" borderId="14" xfId="0" applyFont="1" applyFill="1" applyBorder="1" applyAlignment="1" applyProtection="1">
      <alignment vertical="center"/>
      <protection hidden="1"/>
    </xf>
    <xf numFmtId="2" fontId="20" fillId="16" borderId="51" xfId="0" applyNumberFormat="1" applyFont="1" applyFill="1" applyBorder="1" applyAlignment="1" applyProtection="1">
      <alignment horizontal="center" vertical="center"/>
      <protection hidden="1"/>
    </xf>
    <xf numFmtId="0" fontId="0" fillId="0" borderId="0" xfId="0" applyProtection="1">
      <protection hidden="1"/>
    </xf>
    <xf numFmtId="167" fontId="0" fillId="0" borderId="0" xfId="3" applyNumberFormat="1" applyFont="1" applyProtection="1">
      <protection hidden="1"/>
    </xf>
    <xf numFmtId="0" fontId="20" fillId="23" borderId="31" xfId="0" applyFont="1" applyFill="1" applyBorder="1" applyAlignment="1" applyProtection="1">
      <alignment horizontal="center"/>
      <protection hidden="1"/>
    </xf>
    <xf numFmtId="9" fontId="0" fillId="8" borderId="38" xfId="0" applyNumberFormat="1" applyFill="1" applyBorder="1" applyAlignment="1" applyProtection="1">
      <alignment horizontal="center"/>
      <protection hidden="1"/>
    </xf>
    <xf numFmtId="0" fontId="22" fillId="8" borderId="29" xfId="0" applyFont="1" applyFill="1" applyBorder="1" applyProtection="1">
      <protection hidden="1"/>
    </xf>
    <xf numFmtId="2" fontId="22" fillId="8" borderId="33" xfId="0" applyNumberFormat="1" applyFont="1" applyFill="1" applyBorder="1" applyAlignment="1" applyProtection="1">
      <alignment horizontal="center" vertical="center"/>
      <protection hidden="1"/>
    </xf>
    <xf numFmtId="2" fontId="22" fillId="8" borderId="34" xfId="0" applyNumberFormat="1" applyFont="1" applyFill="1" applyBorder="1" applyAlignment="1" applyProtection="1">
      <alignment horizontal="center" vertical="center"/>
      <protection hidden="1"/>
    </xf>
    <xf numFmtId="9" fontId="23" fillId="17" borderId="38" xfId="0" applyNumberFormat="1" applyFont="1" applyFill="1" applyBorder="1" applyAlignment="1" applyProtection="1">
      <alignment horizontal="center" vertical="center"/>
      <protection hidden="1"/>
    </xf>
    <xf numFmtId="0" fontId="23" fillId="17" borderId="29" xfId="0" applyFont="1" applyFill="1" applyBorder="1" applyAlignment="1" applyProtection="1">
      <alignment vertical="center"/>
      <protection hidden="1"/>
    </xf>
    <xf numFmtId="2" fontId="23" fillId="17" borderId="33" xfId="0" applyNumberFormat="1" applyFont="1" applyFill="1" applyBorder="1" applyAlignment="1" applyProtection="1">
      <alignment horizontal="center" vertical="center"/>
      <protection hidden="1"/>
    </xf>
    <xf numFmtId="0" fontId="20" fillId="15" borderId="30" xfId="0" applyFont="1" applyFill="1" applyBorder="1" applyAlignment="1" applyProtection="1">
      <alignment horizontal="center" vertical="center"/>
      <protection hidden="1"/>
    </xf>
    <xf numFmtId="0" fontId="20" fillId="15" borderId="51" xfId="0" applyFont="1" applyFill="1" applyBorder="1" applyAlignment="1" applyProtection="1">
      <alignment horizontal="center" vertical="center"/>
      <protection hidden="1"/>
    </xf>
    <xf numFmtId="0" fontId="0" fillId="0" borderId="0" xfId="0" applyAlignment="1">
      <alignment vertical="top" wrapText="1"/>
    </xf>
    <xf numFmtId="0" fontId="21" fillId="23" borderId="49" xfId="0" applyFont="1" applyFill="1" applyBorder="1" applyAlignment="1" applyProtection="1">
      <alignment horizontal="center" vertical="center" readingOrder="2"/>
      <protection hidden="1"/>
    </xf>
    <xf numFmtId="0" fontId="21" fillId="23" borderId="48" xfId="0" applyFont="1" applyFill="1" applyBorder="1" applyAlignment="1" applyProtection="1">
      <alignment horizontal="center" vertical="center" readingOrder="2"/>
      <protection hidden="1"/>
    </xf>
    <xf numFmtId="0" fontId="21" fillId="23" borderId="52" xfId="0" applyFont="1" applyFill="1" applyBorder="1" applyAlignment="1" applyProtection="1">
      <alignment horizontal="center" vertical="center" readingOrder="2"/>
      <protection hidden="1"/>
    </xf>
    <xf numFmtId="0" fontId="21" fillId="23" borderId="53" xfId="0" applyFont="1" applyFill="1" applyBorder="1" applyAlignment="1" applyProtection="1">
      <alignment vertical="center" readingOrder="2"/>
      <protection hidden="1"/>
    </xf>
    <xf numFmtId="0" fontId="20" fillId="23" borderId="53" xfId="0" applyFont="1" applyFill="1" applyBorder="1" applyProtection="1">
      <protection hidden="1"/>
    </xf>
    <xf numFmtId="14" fontId="0" fillId="0" borderId="0" xfId="0" applyNumberFormat="1"/>
    <xf numFmtId="0" fontId="4" fillId="7" borderId="8" xfId="0" applyFont="1" applyFill="1" applyBorder="1" applyAlignment="1" applyProtection="1">
      <alignment horizontal="center" vertical="center" wrapText="1"/>
      <protection hidden="1"/>
    </xf>
    <xf numFmtId="0" fontId="4" fillId="7" borderId="9" xfId="0" applyFont="1" applyFill="1" applyBorder="1" applyAlignment="1" applyProtection="1">
      <alignment horizontal="center" vertical="center" wrapText="1"/>
      <protection hidden="1"/>
    </xf>
    <xf numFmtId="0" fontId="4" fillId="7" borderId="19" xfId="0" applyFont="1" applyFill="1" applyBorder="1" applyAlignment="1" applyProtection="1">
      <alignment horizontal="center" vertical="center" wrapText="1"/>
      <protection hidden="1"/>
    </xf>
    <xf numFmtId="0" fontId="4" fillId="3" borderId="8"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8" fillId="4" borderId="4" xfId="0" applyFont="1" applyFill="1" applyBorder="1" applyAlignment="1" applyProtection="1">
      <alignment horizontal="center" vertical="center"/>
      <protection hidden="1"/>
    </xf>
    <xf numFmtId="0" fontId="8" fillId="4" borderId="9" xfId="0" applyFont="1" applyFill="1" applyBorder="1" applyAlignment="1" applyProtection="1">
      <alignment horizontal="center" vertical="center"/>
      <protection hidden="1"/>
    </xf>
    <xf numFmtId="0" fontId="4" fillId="2" borderId="1" xfId="0" applyFont="1" applyFill="1" applyBorder="1" applyAlignment="1" applyProtection="1">
      <alignment horizontal="center" readingOrder="2"/>
      <protection hidden="1"/>
    </xf>
    <xf numFmtId="0" fontId="4" fillId="2" borderId="24" xfId="0" applyFont="1" applyFill="1" applyBorder="1" applyAlignment="1" applyProtection="1">
      <alignment horizontal="center" readingOrder="2"/>
      <protection hidden="1"/>
    </xf>
    <xf numFmtId="0" fontId="4" fillId="2" borderId="18" xfId="0" applyFont="1" applyFill="1" applyBorder="1" applyAlignment="1" applyProtection="1">
      <alignment horizontal="center" readingOrder="2"/>
      <protection hidden="1"/>
    </xf>
    <xf numFmtId="0" fontId="4" fillId="2" borderId="26" xfId="0" applyFont="1" applyFill="1" applyBorder="1" applyAlignment="1" applyProtection="1">
      <alignment horizontal="center" readingOrder="2"/>
      <protection hidden="1"/>
    </xf>
    <xf numFmtId="0" fontId="4" fillId="2" borderId="4" xfId="0" applyFont="1" applyFill="1" applyBorder="1" applyAlignment="1" applyProtection="1">
      <alignment horizontal="center" readingOrder="2"/>
      <protection hidden="1"/>
    </xf>
    <xf numFmtId="0" fontId="4" fillId="2" borderId="25" xfId="0" applyFont="1" applyFill="1" applyBorder="1" applyAlignment="1" applyProtection="1">
      <alignment horizontal="center" readingOrder="2"/>
      <protection hidden="1"/>
    </xf>
    <xf numFmtId="49" fontId="4" fillId="3" borderId="3" xfId="0" applyNumberFormat="1" applyFont="1" applyFill="1" applyBorder="1" applyAlignment="1" applyProtection="1">
      <alignment horizontal="center" vertical="center" wrapText="1"/>
      <protection hidden="1"/>
    </xf>
    <xf numFmtId="49" fontId="4" fillId="3" borderId="6" xfId="0" applyNumberFormat="1" applyFont="1" applyFill="1" applyBorder="1" applyAlignment="1" applyProtection="1">
      <alignment horizontal="center" vertical="center" wrapText="1"/>
      <protection hidden="1"/>
    </xf>
    <xf numFmtId="49" fontId="4" fillId="3" borderId="5" xfId="0" applyNumberFormat="1" applyFont="1" applyFill="1" applyBorder="1" applyAlignment="1" applyProtection="1">
      <alignment horizontal="center" vertical="center" wrapText="1"/>
      <protection hidden="1"/>
    </xf>
    <xf numFmtId="49" fontId="4" fillId="3" borderId="48" xfId="0" applyNumberFormat="1" applyFont="1" applyFill="1" applyBorder="1" applyAlignment="1" applyProtection="1">
      <alignment horizontal="center" vertical="center" wrapText="1"/>
      <protection hidden="1"/>
    </xf>
    <xf numFmtId="49" fontId="4" fillId="3" borderId="32" xfId="0" applyNumberFormat="1" applyFont="1" applyFill="1" applyBorder="1" applyAlignment="1" applyProtection="1">
      <alignment horizontal="center" vertical="center" wrapText="1"/>
      <protection hidden="1"/>
    </xf>
    <xf numFmtId="0" fontId="6" fillId="12" borderId="6" xfId="0" applyFont="1" applyFill="1" applyBorder="1" applyAlignment="1" applyProtection="1">
      <alignment horizontal="center" vertical="center" wrapText="1" readingOrder="2"/>
      <protection hidden="1"/>
    </xf>
    <xf numFmtId="0" fontId="6" fillId="12" borderId="10" xfId="0" applyFont="1" applyFill="1" applyBorder="1" applyAlignment="1" applyProtection="1">
      <alignment horizontal="center" vertical="center" wrapText="1" readingOrder="2"/>
      <protection hidden="1"/>
    </xf>
    <xf numFmtId="0" fontId="6" fillId="12" borderId="13" xfId="0" applyFont="1" applyFill="1" applyBorder="1" applyAlignment="1" applyProtection="1">
      <alignment horizontal="center" vertical="center" wrapText="1" readingOrder="2"/>
      <protection hidden="1"/>
    </xf>
    <xf numFmtId="0" fontId="14" fillId="10" borderId="33" xfId="0" applyNumberFormat="1" applyFont="1" applyFill="1" applyBorder="1" applyAlignment="1" applyProtection="1">
      <alignment horizontal="center" vertical="center" wrapText="1" readingOrder="2"/>
      <protection hidden="1"/>
    </xf>
    <xf numFmtId="0" fontId="14" fillId="10" borderId="44" xfId="0" applyNumberFormat="1" applyFont="1" applyFill="1" applyBorder="1" applyAlignment="1" applyProtection="1">
      <alignment horizontal="center" vertical="center" wrapText="1" readingOrder="2"/>
      <protection hidden="1"/>
    </xf>
    <xf numFmtId="0" fontId="14" fillId="10" borderId="38" xfId="0" applyNumberFormat="1" applyFont="1" applyFill="1" applyBorder="1" applyAlignment="1" applyProtection="1">
      <alignment horizontal="center" vertical="center" wrapText="1" readingOrder="2"/>
      <protection hidden="1"/>
    </xf>
    <xf numFmtId="0" fontId="14" fillId="10" borderId="29" xfId="0" applyNumberFormat="1" applyFont="1" applyFill="1" applyBorder="1" applyAlignment="1" applyProtection="1">
      <alignment horizontal="center" vertical="center" wrapText="1" readingOrder="2"/>
      <protection hidden="1"/>
    </xf>
    <xf numFmtId="0" fontId="6" fillId="10" borderId="31" xfId="0" applyFont="1" applyFill="1" applyBorder="1" applyAlignment="1" applyProtection="1">
      <alignment horizontal="center" vertical="center" wrapText="1" readingOrder="2"/>
      <protection hidden="1"/>
    </xf>
    <xf numFmtId="0" fontId="6" fillId="10" borderId="38" xfId="0" applyFont="1" applyFill="1" applyBorder="1" applyAlignment="1" applyProtection="1">
      <alignment horizontal="center" vertical="center" wrapText="1" readingOrder="2"/>
      <protection hidden="1"/>
    </xf>
    <xf numFmtId="0" fontId="4" fillId="0" borderId="7" xfId="0" applyFont="1" applyBorder="1" applyAlignment="1" applyProtection="1">
      <alignment horizontal="center" vertical="center"/>
      <protection hidden="1"/>
    </xf>
    <xf numFmtId="2" fontId="15" fillId="13" borderId="4" xfId="0" applyNumberFormat="1" applyFont="1" applyFill="1" applyBorder="1" applyAlignment="1" applyProtection="1">
      <alignment horizontal="center" vertical="center" wrapText="1" readingOrder="2"/>
      <protection hidden="1"/>
    </xf>
    <xf numFmtId="2" fontId="15" fillId="13" borderId="25" xfId="0" applyNumberFormat="1" applyFont="1" applyFill="1" applyBorder="1" applyAlignment="1" applyProtection="1">
      <alignment horizontal="center" vertical="center" wrapText="1" readingOrder="2"/>
      <protection hidden="1"/>
    </xf>
    <xf numFmtId="0" fontId="6" fillId="10" borderId="28" xfId="0" applyFont="1" applyFill="1" applyBorder="1" applyAlignment="1" applyProtection="1">
      <alignment horizontal="center" vertical="center" wrapText="1" readingOrder="2"/>
      <protection hidden="1"/>
    </xf>
    <xf numFmtId="0" fontId="6" fillId="10" borderId="29" xfId="0" applyFont="1" applyFill="1" applyBorder="1" applyAlignment="1" applyProtection="1">
      <alignment horizontal="center" vertical="center" wrapText="1" readingOrder="2"/>
      <protection hidden="1"/>
    </xf>
    <xf numFmtId="0" fontId="6" fillId="10" borderId="41" xfId="0" applyFont="1" applyFill="1" applyBorder="1" applyAlignment="1" applyProtection="1">
      <alignment horizontal="center" vertical="center" wrapText="1" readingOrder="2"/>
      <protection hidden="1"/>
    </xf>
    <xf numFmtId="0" fontId="6" fillId="10" borderId="33" xfId="0" applyFont="1" applyFill="1" applyBorder="1" applyAlignment="1" applyProtection="1">
      <alignment horizontal="center" vertical="center" wrapText="1" readingOrder="2"/>
      <protection hidden="1"/>
    </xf>
    <xf numFmtId="0" fontId="6" fillId="15" borderId="43" xfId="0" applyFont="1" applyFill="1" applyBorder="1" applyAlignment="1" applyProtection="1">
      <alignment horizontal="center" vertical="center" wrapText="1" readingOrder="2"/>
      <protection hidden="1"/>
    </xf>
    <xf numFmtId="0" fontId="6" fillId="15" borderId="44" xfId="0" applyFont="1" applyFill="1" applyBorder="1" applyAlignment="1" applyProtection="1">
      <alignment horizontal="center" vertical="center" wrapText="1" readingOrder="2"/>
      <protection hidden="1"/>
    </xf>
    <xf numFmtId="2" fontId="15" fillId="13" borderId="20" xfId="0" applyNumberFormat="1" applyFont="1" applyFill="1" applyBorder="1" applyAlignment="1" applyProtection="1">
      <alignment horizontal="center" vertical="center" wrapText="1" readingOrder="2"/>
      <protection hidden="1"/>
    </xf>
    <xf numFmtId="0" fontId="4" fillId="0" borderId="19"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18" borderId="8" xfId="0" applyFont="1" applyFill="1" applyBorder="1" applyAlignment="1">
      <alignment horizontal="center" wrapText="1"/>
    </xf>
    <xf numFmtId="0" fontId="4" fillId="18" borderId="19" xfId="0" applyFont="1" applyFill="1" applyBorder="1" applyAlignment="1">
      <alignment horizontal="center" wrapText="1"/>
    </xf>
    <xf numFmtId="0" fontId="4" fillId="11" borderId="1" xfId="0" applyFont="1" applyFill="1" applyBorder="1" applyAlignment="1">
      <alignment horizontal="center" vertical="center"/>
    </xf>
    <xf numFmtId="0" fontId="4" fillId="11" borderId="17" xfId="0" applyFont="1" applyFill="1" applyBorder="1" applyAlignment="1">
      <alignment horizontal="center" vertical="center"/>
    </xf>
    <xf numFmtId="0" fontId="4" fillId="11" borderId="18" xfId="0" applyFont="1" applyFill="1" applyBorder="1" applyAlignment="1">
      <alignment horizontal="center" vertical="center"/>
    </xf>
    <xf numFmtId="0" fontId="4" fillId="11" borderId="0" xfId="0" applyFont="1" applyFill="1" applyBorder="1" applyAlignment="1">
      <alignment horizontal="center" vertical="center"/>
    </xf>
    <xf numFmtId="0" fontId="20" fillId="22" borderId="3" xfId="0" applyFont="1" applyFill="1" applyBorder="1" applyAlignment="1" applyProtection="1">
      <alignment horizontal="center" vertical="center"/>
      <protection hidden="1"/>
    </xf>
    <xf numFmtId="0" fontId="20" fillId="22" borderId="10" xfId="0" applyFont="1" applyFill="1" applyBorder="1" applyAlignment="1" applyProtection="1">
      <alignment horizontal="center" vertical="center"/>
      <protection hidden="1"/>
    </xf>
    <xf numFmtId="0" fontId="20" fillId="23" borderId="1" xfId="0" applyFont="1" applyFill="1" applyBorder="1" applyAlignment="1" applyProtection="1">
      <alignment horizontal="center"/>
      <protection hidden="1"/>
    </xf>
    <xf numFmtId="0" fontId="20" fillId="23" borderId="24" xfId="0" applyFont="1" applyFill="1" applyBorder="1" applyAlignment="1" applyProtection="1">
      <alignment horizontal="center"/>
      <protection hidden="1"/>
    </xf>
    <xf numFmtId="0" fontId="20" fillId="23" borderId="4" xfId="0" applyFont="1" applyFill="1" applyBorder="1" applyAlignment="1" applyProtection="1">
      <alignment horizontal="center"/>
      <protection hidden="1"/>
    </xf>
    <xf numFmtId="0" fontId="20" fillId="23" borderId="25" xfId="0" applyFont="1" applyFill="1" applyBorder="1" applyAlignment="1" applyProtection="1">
      <alignment horizontal="center"/>
      <protection hidden="1"/>
    </xf>
  </cellXfs>
  <cellStyles count="4">
    <cellStyle name="Comma" xfId="3" builtinId="3"/>
    <cellStyle name="Normal" xfId="0" builtinId="0"/>
    <cellStyle name="Percent" xfId="2" builtinId="5"/>
    <cellStyle name="היפר-קישור" xfId="1" builtinId="8"/>
  </cellStyles>
  <dxfs count="84">
    <dxf>
      <fill>
        <patternFill>
          <bgColor rgb="FFFFFF00"/>
        </patternFill>
      </fill>
    </dxf>
    <dxf>
      <fill>
        <patternFill>
          <bgColor rgb="FFFF0000"/>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64"/>
  <sheetViews>
    <sheetView rightToLeft="1" view="pageBreakPreview" zoomScaleNormal="90" zoomScaleSheetLayoutView="100" workbookViewId="0">
      <pane xSplit="2" ySplit="7" topLeftCell="C29" activePane="bottomRight" state="frozen"/>
      <selection pane="topRight" activeCell="D1" sqref="D1"/>
      <selection pane="bottomLeft" activeCell="A10" sqref="A10"/>
      <selection pane="bottomRight" activeCell="D39" sqref="D39"/>
    </sheetView>
  </sheetViews>
  <sheetFormatPr defaultColWidth="9" defaultRowHeight="15.75" x14ac:dyDescent="0.25"/>
  <cols>
    <col min="1" max="1" width="14.75" style="1" customWidth="1"/>
    <col min="2" max="2" width="10" style="1" customWidth="1"/>
    <col min="3" max="3" width="82.75" style="1" customWidth="1"/>
    <col min="4" max="4" width="17.875" style="1" customWidth="1"/>
    <col min="5" max="5" width="15.75" style="1" customWidth="1"/>
    <col min="6" max="6" width="14.75" style="1" customWidth="1"/>
    <col min="7" max="7" width="20.375" style="1" customWidth="1"/>
    <col min="8" max="16384" width="9" style="1"/>
  </cols>
  <sheetData>
    <row r="1" spans="1:8" x14ac:dyDescent="0.25">
      <c r="A1" s="153"/>
      <c r="B1" s="154"/>
      <c r="C1" s="114" t="s">
        <v>14</v>
      </c>
      <c r="D1" s="113">
        <v>1</v>
      </c>
      <c r="E1" s="113">
        <v>2</v>
      </c>
      <c r="F1" s="113">
        <v>3</v>
      </c>
      <c r="G1" s="113">
        <v>4</v>
      </c>
    </row>
    <row r="2" spans="1:8" x14ac:dyDescent="0.25">
      <c r="A2" s="155"/>
      <c r="B2" s="156"/>
      <c r="C2" s="48" t="s">
        <v>0</v>
      </c>
      <c r="D2" s="16"/>
      <c r="E2" s="16"/>
      <c r="F2" s="16"/>
      <c r="G2" s="16"/>
    </row>
    <row r="3" spans="1:8" x14ac:dyDescent="0.25">
      <c r="A3" s="155"/>
      <c r="B3" s="156"/>
      <c r="C3" s="48" t="s">
        <v>20</v>
      </c>
      <c r="D3" s="16"/>
      <c r="E3" s="16"/>
      <c r="F3" s="16"/>
      <c r="G3" s="16"/>
    </row>
    <row r="4" spans="1:8" x14ac:dyDescent="0.25">
      <c r="A4" s="155"/>
      <c r="B4" s="156"/>
      <c r="C4" s="48" t="s">
        <v>1</v>
      </c>
      <c r="D4" s="17"/>
      <c r="E4" s="17"/>
      <c r="F4" s="17"/>
      <c r="G4" s="17"/>
    </row>
    <row r="5" spans="1:8" ht="16.5" thickBot="1" x14ac:dyDescent="0.3">
      <c r="A5" s="157"/>
      <c r="B5" s="158"/>
      <c r="C5" s="48" t="s">
        <v>2</v>
      </c>
      <c r="D5" s="18"/>
      <c r="E5" s="18"/>
      <c r="F5" s="18"/>
      <c r="G5" s="18"/>
    </row>
    <row r="6" spans="1:8" ht="16.5" thickBot="1" x14ac:dyDescent="0.3">
      <c r="A6" s="19" t="s">
        <v>8</v>
      </c>
      <c r="B6" s="20" t="s">
        <v>3</v>
      </c>
      <c r="C6" s="21" t="s">
        <v>59</v>
      </c>
      <c r="D6" s="47"/>
      <c r="E6" s="47"/>
      <c r="F6" s="47"/>
      <c r="G6" s="47"/>
    </row>
    <row r="7" spans="1:8" ht="16.5" thickBot="1" x14ac:dyDescent="0.3">
      <c r="A7" s="22"/>
      <c r="B7" s="115">
        <v>6.1</v>
      </c>
      <c r="C7" s="38" t="s">
        <v>4</v>
      </c>
      <c r="D7" s="149"/>
      <c r="E7" s="150"/>
      <c r="F7" s="150"/>
      <c r="G7" s="150"/>
    </row>
    <row r="8" spans="1:8" x14ac:dyDescent="0.25">
      <c r="A8" s="159" t="s">
        <v>9</v>
      </c>
      <c r="B8" s="23" t="s">
        <v>70</v>
      </c>
      <c r="C8" s="52" t="s">
        <v>39</v>
      </c>
      <c r="D8" s="26"/>
      <c r="E8" s="26"/>
      <c r="F8" s="70"/>
      <c r="G8" s="26"/>
    </row>
    <row r="9" spans="1:8" ht="47.25" x14ac:dyDescent="0.25">
      <c r="A9" s="160"/>
      <c r="B9" s="23" t="s">
        <v>71</v>
      </c>
      <c r="C9" s="52" t="s">
        <v>40</v>
      </c>
      <c r="D9" s="26"/>
      <c r="E9" s="26"/>
      <c r="F9" s="70"/>
      <c r="G9" s="26"/>
    </row>
    <row r="10" spans="1:8" ht="63" x14ac:dyDescent="0.25">
      <c r="A10" s="160"/>
      <c r="B10" s="23" t="s">
        <v>72</v>
      </c>
      <c r="C10" s="52" t="s">
        <v>41</v>
      </c>
      <c r="D10" s="26"/>
      <c r="E10" s="26"/>
      <c r="F10" s="26"/>
      <c r="G10" s="26"/>
    </row>
    <row r="11" spans="1:8" ht="47.25" x14ac:dyDescent="0.25">
      <c r="A11" s="160"/>
      <c r="B11" s="23" t="s">
        <v>73</v>
      </c>
      <c r="C11" s="52" t="s">
        <v>62</v>
      </c>
      <c r="D11" s="27"/>
      <c r="E11" s="26"/>
      <c r="F11" s="71"/>
      <c r="G11" s="26"/>
    </row>
    <row r="12" spans="1:8" x14ac:dyDescent="0.25">
      <c r="A12" s="160"/>
      <c r="B12" s="23" t="s">
        <v>74</v>
      </c>
      <c r="C12" s="52" t="s">
        <v>42</v>
      </c>
      <c r="D12" s="26"/>
      <c r="E12" s="26"/>
      <c r="F12" s="26"/>
      <c r="G12" s="26"/>
    </row>
    <row r="13" spans="1:8" ht="32.25" thickBot="1" x14ac:dyDescent="0.3">
      <c r="A13" s="161"/>
      <c r="B13" s="23" t="s">
        <v>75</v>
      </c>
      <c r="C13" s="52" t="s">
        <v>78</v>
      </c>
      <c r="D13" s="44"/>
      <c r="E13" s="44"/>
      <c r="F13" s="76"/>
      <c r="G13" s="72"/>
    </row>
    <row r="14" spans="1:8" ht="16.5" thickBot="1" x14ac:dyDescent="0.3">
      <c r="A14" s="22"/>
      <c r="B14" s="116">
        <v>6.2</v>
      </c>
      <c r="C14" s="28" t="s">
        <v>5</v>
      </c>
      <c r="D14" s="147"/>
      <c r="E14" s="148"/>
      <c r="F14" s="148"/>
      <c r="G14" s="148"/>
    </row>
    <row r="15" spans="1:8" ht="32.25" thickBot="1" x14ac:dyDescent="0.3">
      <c r="A15" s="96" t="s">
        <v>25</v>
      </c>
      <c r="B15" s="97" t="s">
        <v>76</v>
      </c>
      <c r="C15" s="52" t="s">
        <v>63</v>
      </c>
      <c r="D15" s="67"/>
      <c r="E15" s="69"/>
      <c r="F15" s="29"/>
      <c r="G15" s="29"/>
      <c r="H15" s="66"/>
    </row>
    <row r="16" spans="1:8" ht="32.25" thickBot="1" x14ac:dyDescent="0.3">
      <c r="A16" s="162" t="s">
        <v>27</v>
      </c>
      <c r="B16" s="97" t="s">
        <v>77</v>
      </c>
      <c r="C16" s="52" t="s">
        <v>64</v>
      </c>
      <c r="D16" s="31"/>
      <c r="E16" s="31"/>
      <c r="F16" s="31"/>
      <c r="G16" s="31"/>
    </row>
    <row r="17" spans="1:7" ht="95.25" thickBot="1" x14ac:dyDescent="0.3">
      <c r="A17" s="163"/>
      <c r="B17" s="97" t="s">
        <v>79</v>
      </c>
      <c r="C17" s="117" t="s">
        <v>80</v>
      </c>
      <c r="D17" s="29"/>
      <c r="E17" s="29"/>
      <c r="F17" s="118"/>
      <c r="G17" s="29"/>
    </row>
    <row r="18" spans="1:7" ht="16.5" thickBot="1" x14ac:dyDescent="0.3">
      <c r="A18" s="32"/>
      <c r="B18" s="151" t="s">
        <v>6</v>
      </c>
      <c r="C18" s="152"/>
      <c r="D18" s="45"/>
      <c r="E18" s="45"/>
      <c r="F18" s="46"/>
      <c r="G18" s="45"/>
    </row>
    <row r="19" spans="1:7" ht="16.5" thickBot="1" x14ac:dyDescent="0.3">
      <c r="A19"/>
      <c r="B19" s="39" t="s">
        <v>24</v>
      </c>
      <c r="C19" s="68" t="s">
        <v>7</v>
      </c>
      <c r="D19" s="144"/>
      <c r="E19" s="145"/>
      <c r="F19" s="145"/>
      <c r="G19" s="146"/>
    </row>
    <row r="20" spans="1:7" x14ac:dyDescent="0.25">
      <c r="A20"/>
      <c r="B20" s="40">
        <v>7.1</v>
      </c>
      <c r="C20" s="41" t="s">
        <v>81</v>
      </c>
      <c r="D20" s="30"/>
      <c r="E20" s="30"/>
      <c r="F20" s="30"/>
      <c r="G20" s="30"/>
    </row>
    <row r="21" spans="1:7" ht="48" thickBot="1" x14ac:dyDescent="0.3">
      <c r="A21"/>
      <c r="B21" s="24">
        <v>7.2</v>
      </c>
      <c r="C21" s="34" t="s">
        <v>82</v>
      </c>
      <c r="D21" s="26"/>
      <c r="E21" s="26"/>
      <c r="F21" s="26"/>
      <c r="G21" s="26"/>
    </row>
    <row r="22" spans="1:7" ht="31.5" x14ac:dyDescent="0.25">
      <c r="A22"/>
      <c r="B22" s="40">
        <v>7.3</v>
      </c>
      <c r="C22" s="35" t="s">
        <v>36</v>
      </c>
      <c r="D22" s="26"/>
      <c r="E22" s="26"/>
      <c r="F22" s="26"/>
      <c r="G22" s="26"/>
    </row>
    <row r="23" spans="1:7" ht="32.25" thickBot="1" x14ac:dyDescent="0.3">
      <c r="A23"/>
      <c r="B23" s="24">
        <v>7.4</v>
      </c>
      <c r="C23" s="35" t="s">
        <v>83</v>
      </c>
      <c r="D23" s="27"/>
      <c r="E23" s="26"/>
      <c r="F23" s="26"/>
      <c r="G23" s="26"/>
    </row>
    <row r="24" spans="1:7" ht="47.25" x14ac:dyDescent="0.25">
      <c r="A24"/>
      <c r="B24" s="40">
        <v>7.5</v>
      </c>
      <c r="C24" s="34" t="s">
        <v>84</v>
      </c>
      <c r="D24" s="27"/>
      <c r="E24" s="26"/>
      <c r="F24" s="27"/>
      <c r="G24" s="26"/>
    </row>
    <row r="25" spans="1:7" ht="31.5" x14ac:dyDescent="0.25">
      <c r="A25"/>
      <c r="B25" s="24">
        <v>7.6</v>
      </c>
      <c r="C25" s="35" t="s">
        <v>85</v>
      </c>
      <c r="D25" s="27"/>
      <c r="E25" s="27"/>
      <c r="F25" s="27"/>
      <c r="G25" s="26"/>
    </row>
    <row r="26" spans="1:7" ht="32.25" thickBot="1" x14ac:dyDescent="0.3">
      <c r="A26"/>
      <c r="B26" s="24">
        <v>7.7</v>
      </c>
      <c r="C26" s="34" t="s">
        <v>86</v>
      </c>
      <c r="D26" s="27"/>
      <c r="E26" s="27"/>
      <c r="F26" s="27"/>
      <c r="G26" s="27"/>
    </row>
    <row r="27" spans="1:7" ht="31.5" x14ac:dyDescent="0.25">
      <c r="A27"/>
      <c r="B27" s="40">
        <v>7.8</v>
      </c>
      <c r="C27" s="35" t="s">
        <v>87</v>
      </c>
      <c r="D27" s="27"/>
      <c r="E27" s="27"/>
      <c r="F27" s="27"/>
      <c r="G27" s="27"/>
    </row>
    <row r="28" spans="1:7" ht="47.25" x14ac:dyDescent="0.25">
      <c r="A28"/>
      <c r="B28" s="24">
        <v>7.9</v>
      </c>
      <c r="C28" s="34" t="s">
        <v>88</v>
      </c>
      <c r="D28" s="27"/>
      <c r="E28" s="27"/>
      <c r="F28" s="77"/>
      <c r="G28" s="27"/>
    </row>
    <row r="29" spans="1:7" ht="48" thickBot="1" x14ac:dyDescent="0.3">
      <c r="A29"/>
      <c r="B29" s="25">
        <v>7.1</v>
      </c>
      <c r="C29" s="34" t="s">
        <v>43</v>
      </c>
      <c r="D29" s="27"/>
      <c r="E29" s="27"/>
      <c r="F29" s="27"/>
      <c r="G29" s="27"/>
    </row>
    <row r="30" spans="1:7" x14ac:dyDescent="0.25">
      <c r="A30"/>
      <c r="B30" s="40">
        <v>7.11</v>
      </c>
      <c r="C30" s="34" t="s">
        <v>44</v>
      </c>
      <c r="D30" s="27"/>
      <c r="E30" s="27"/>
      <c r="F30" s="27"/>
      <c r="G30" s="27"/>
    </row>
    <row r="31" spans="1:7" ht="16.5" thickBot="1" x14ac:dyDescent="0.3">
      <c r="A31"/>
      <c r="B31" s="25">
        <v>7.12</v>
      </c>
      <c r="C31" s="34" t="s">
        <v>45</v>
      </c>
      <c r="D31" s="27"/>
      <c r="E31" s="27"/>
      <c r="F31" s="27"/>
      <c r="G31" s="27"/>
    </row>
    <row r="32" spans="1:7" ht="16.5" thickBot="1" x14ac:dyDescent="0.3">
      <c r="A32"/>
      <c r="B32" s="40">
        <v>7.13</v>
      </c>
      <c r="C32" s="34" t="s">
        <v>46</v>
      </c>
      <c r="D32" s="27"/>
      <c r="E32" s="27"/>
      <c r="F32" s="27"/>
      <c r="G32" s="27"/>
    </row>
    <row r="33" spans="1:7" ht="31.5" x14ac:dyDescent="0.25">
      <c r="A33"/>
      <c r="B33" s="40">
        <v>7.14</v>
      </c>
      <c r="C33" s="34" t="s">
        <v>47</v>
      </c>
      <c r="D33" s="27"/>
      <c r="E33" s="27"/>
      <c r="F33" s="27"/>
      <c r="G33" s="27"/>
    </row>
    <row r="34" spans="1:7" ht="16.5" thickBot="1" x14ac:dyDescent="0.3">
      <c r="A34"/>
      <c r="B34" s="25">
        <v>7.15</v>
      </c>
      <c r="C34" s="34" t="s">
        <v>108</v>
      </c>
      <c r="D34" s="27"/>
      <c r="E34" s="27"/>
      <c r="F34" s="27"/>
      <c r="G34" s="27"/>
    </row>
    <row r="35" spans="1:7" ht="47.25" x14ac:dyDescent="0.25">
      <c r="A35"/>
      <c r="B35" s="40">
        <v>7.16</v>
      </c>
      <c r="C35" s="34" t="s">
        <v>37</v>
      </c>
      <c r="D35" s="27"/>
      <c r="E35" s="27"/>
      <c r="F35" s="27"/>
      <c r="G35" s="27"/>
    </row>
    <row r="36" spans="1:7" ht="32.25" thickBot="1" x14ac:dyDescent="0.3">
      <c r="A36"/>
      <c r="B36" s="25">
        <v>7.17</v>
      </c>
      <c r="C36" s="35" t="s">
        <v>48</v>
      </c>
      <c r="D36" s="27"/>
      <c r="E36" s="27"/>
      <c r="F36" s="27"/>
      <c r="G36" s="27"/>
    </row>
    <row r="37" spans="1:7" ht="47.25" x14ac:dyDescent="0.25">
      <c r="A37"/>
      <c r="B37" s="40">
        <v>7.18</v>
      </c>
      <c r="C37" s="35" t="s">
        <v>49</v>
      </c>
      <c r="D37" s="27"/>
      <c r="E37" s="27"/>
      <c r="F37" s="27"/>
      <c r="G37" s="27"/>
    </row>
    <row r="48" spans="1:7" x14ac:dyDescent="0.25">
      <c r="B48" s="2"/>
      <c r="C48" s="2"/>
      <c r="D48" s="33"/>
      <c r="E48" s="33"/>
      <c r="F48" s="33"/>
    </row>
    <row r="49" spans="2:6" x14ac:dyDescent="0.25">
      <c r="B49" s="2"/>
      <c r="C49" s="2"/>
      <c r="D49" s="33"/>
      <c r="E49" s="33"/>
      <c r="F49" s="33"/>
    </row>
    <row r="50" spans="2:6" x14ac:dyDescent="0.25">
      <c r="B50" s="2"/>
      <c r="C50" s="2"/>
      <c r="D50" s="33"/>
      <c r="E50" s="33"/>
      <c r="F50" s="33"/>
    </row>
    <row r="51" spans="2:6" x14ac:dyDescent="0.25">
      <c r="B51" s="2"/>
      <c r="C51" s="2"/>
      <c r="D51" s="33"/>
      <c r="E51" s="33"/>
      <c r="F51" s="33"/>
    </row>
    <row r="52" spans="2:6" x14ac:dyDescent="0.25">
      <c r="B52" s="2"/>
      <c r="C52" s="36"/>
      <c r="D52" s="33"/>
      <c r="E52" s="33"/>
      <c r="F52" s="33"/>
    </row>
    <row r="53" spans="2:6" x14ac:dyDescent="0.25">
      <c r="B53" s="2"/>
      <c r="C53" s="2"/>
      <c r="D53" s="2"/>
      <c r="E53" s="33"/>
      <c r="F53" s="33"/>
    </row>
    <row r="54" spans="2:6" x14ac:dyDescent="0.25">
      <c r="B54" s="2"/>
      <c r="C54" s="2"/>
      <c r="D54" s="2"/>
      <c r="E54" s="33"/>
      <c r="F54" s="33"/>
    </row>
    <row r="55" spans="2:6" x14ac:dyDescent="0.25">
      <c r="B55" s="2"/>
      <c r="C55" s="2"/>
      <c r="D55" s="2"/>
      <c r="E55" s="33"/>
      <c r="F55" s="33"/>
    </row>
    <row r="56" spans="2:6" x14ac:dyDescent="0.25">
      <c r="B56" s="2"/>
      <c r="C56" s="2"/>
      <c r="D56" s="2"/>
      <c r="E56" s="33"/>
      <c r="F56" s="33"/>
    </row>
    <row r="57" spans="2:6" x14ac:dyDescent="0.25">
      <c r="B57" s="2"/>
      <c r="C57" s="2"/>
      <c r="D57" s="2"/>
      <c r="E57" s="33"/>
      <c r="F57" s="33"/>
    </row>
    <row r="58" spans="2:6" x14ac:dyDescent="0.25">
      <c r="B58" s="2"/>
      <c r="C58" s="2"/>
      <c r="D58" s="2"/>
      <c r="E58" s="33"/>
      <c r="F58" s="33"/>
    </row>
    <row r="59" spans="2:6" x14ac:dyDescent="0.25">
      <c r="B59" s="2"/>
      <c r="C59" s="2"/>
      <c r="D59" s="2"/>
      <c r="E59" s="33"/>
      <c r="F59" s="33"/>
    </row>
    <row r="60" spans="2:6" x14ac:dyDescent="0.25">
      <c r="B60" s="2"/>
      <c r="C60" s="2"/>
      <c r="D60" s="2"/>
      <c r="E60" s="33"/>
      <c r="F60" s="33"/>
    </row>
    <row r="61" spans="2:6" x14ac:dyDescent="0.25">
      <c r="B61" s="2"/>
      <c r="C61" s="2"/>
      <c r="D61" s="2"/>
      <c r="E61" s="33"/>
      <c r="F61" s="33"/>
    </row>
    <row r="62" spans="2:6" x14ac:dyDescent="0.25">
      <c r="B62" s="2"/>
      <c r="C62" s="2"/>
      <c r="D62" s="33"/>
      <c r="E62" s="33"/>
      <c r="F62" s="33"/>
    </row>
    <row r="63" spans="2:6" x14ac:dyDescent="0.25">
      <c r="B63" s="2"/>
      <c r="C63" s="2"/>
      <c r="D63" s="33"/>
      <c r="E63" s="33"/>
      <c r="F63" s="33"/>
    </row>
    <row r="64" spans="2:6" x14ac:dyDescent="0.25">
      <c r="B64" s="2"/>
      <c r="C64" s="2"/>
      <c r="D64" s="33"/>
      <c r="E64" s="33"/>
      <c r="F64" s="33"/>
    </row>
  </sheetData>
  <mergeCells count="7">
    <mergeCell ref="D19:G19"/>
    <mergeCell ref="D14:G14"/>
    <mergeCell ref="D7:G7"/>
    <mergeCell ref="B18:C18"/>
    <mergeCell ref="A1:B5"/>
    <mergeCell ref="A8:A13"/>
    <mergeCell ref="A16:A17"/>
  </mergeCells>
  <conditionalFormatting sqref="D18:F18">
    <cfRule type="containsText" dxfId="83" priority="237" operator="containsText" text="ל.ר.">
      <formula>NOT(ISERROR(SEARCH("ל.ר.",D18)))</formula>
    </cfRule>
    <cfRule type="containsText" dxfId="82" priority="238" operator="containsText" text="$">
      <formula>NOT(ISERROR(SEARCH("$",D18)))</formula>
    </cfRule>
    <cfRule type="containsText" dxfId="81" priority="239" operator="containsText" text="X">
      <formula>NOT(ISERROR(SEARCH("X",D18)))</formula>
    </cfRule>
    <cfRule type="containsText" dxfId="80" priority="240" operator="containsText" text="V">
      <formula>NOT(ISERROR(SEARCH("V",D18)))</formula>
    </cfRule>
  </conditionalFormatting>
  <conditionalFormatting sqref="D7">
    <cfRule type="containsText" dxfId="79" priority="269" operator="containsText" text="ל.ר.">
      <formula>NOT(ISERROR(SEARCH("ל.ר.",D7)))</formula>
    </cfRule>
    <cfRule type="containsText" dxfId="78" priority="270" operator="containsText" text="$">
      <formula>NOT(ISERROR(SEARCH("$",D7)))</formula>
    </cfRule>
    <cfRule type="containsText" dxfId="77" priority="271" operator="containsText" text="X">
      <formula>NOT(ISERROR(SEARCH("X",D7)))</formula>
    </cfRule>
    <cfRule type="containsText" dxfId="76" priority="272" operator="containsText" text="V">
      <formula>NOT(ISERROR(SEARCH("V",D7)))</formula>
    </cfRule>
  </conditionalFormatting>
  <conditionalFormatting sqref="D14">
    <cfRule type="containsText" dxfId="75" priority="245" operator="containsText" text="ל.ר.">
      <formula>NOT(ISERROR(SEARCH("ל.ר.",D14)))</formula>
    </cfRule>
    <cfRule type="containsText" dxfId="74" priority="246" operator="containsText" text="$">
      <formula>NOT(ISERROR(SEARCH("$",D14)))</formula>
    </cfRule>
    <cfRule type="containsText" dxfId="73" priority="247" operator="containsText" text="X">
      <formula>NOT(ISERROR(SEARCH("X",D14)))</formula>
    </cfRule>
    <cfRule type="containsText" dxfId="72" priority="248" operator="containsText" text="V">
      <formula>NOT(ISERROR(SEARCH("V",D14)))</formula>
    </cfRule>
  </conditionalFormatting>
  <conditionalFormatting sqref="D14">
    <cfRule type="notContainsBlanks" dxfId="71" priority="274">
      <formula>LEN(TRIM(D14))&gt;0</formula>
    </cfRule>
  </conditionalFormatting>
  <conditionalFormatting sqref="E16:F17 E12:F12 D8:F10 E11:E13 D12:D13 F25:F34 D22:E37 G29:G34">
    <cfRule type="containsText" dxfId="70" priority="197" operator="containsText" text="V">
      <formula>NOT(ISERROR(SEARCH("V",D8)))</formula>
    </cfRule>
    <cfRule type="expression" dxfId="69" priority="198">
      <formula>D8="ל.ר."</formula>
    </cfRule>
    <cfRule type="containsText" dxfId="68" priority="199" operator="containsText" text="X">
      <formula>NOT(ISERROR(SEARCH("X",D8)))</formula>
    </cfRule>
    <cfRule type="notContainsBlanks" dxfId="67" priority="200">
      <formula>LEN(TRIM(D8))&gt;0</formula>
    </cfRule>
  </conditionalFormatting>
  <conditionalFormatting sqref="F36:F37 D20:F21 F21:F23 G36">
    <cfRule type="containsText" dxfId="66" priority="185" operator="containsText" text="V">
      <formula>NOT(ISERROR(SEARCH("V",D20)))</formula>
    </cfRule>
    <cfRule type="expression" dxfId="65" priority="186">
      <formula>D20="ל.ר."</formula>
    </cfRule>
    <cfRule type="containsText" dxfId="64" priority="187" operator="containsText" text="X">
      <formula>NOT(ISERROR(SEARCH("X",D20)))</formula>
    </cfRule>
    <cfRule type="notContainsBlanks" dxfId="63" priority="188">
      <formula>LEN(TRIM(D20))&gt;0</formula>
    </cfRule>
  </conditionalFormatting>
  <conditionalFormatting sqref="D19">
    <cfRule type="containsText" dxfId="62" priority="108" operator="containsText" text="ל.ר.">
      <formula>NOT(ISERROR(SEARCH("ל.ר.",D19)))</formula>
    </cfRule>
    <cfRule type="containsText" dxfId="61" priority="109" operator="containsText" text="$">
      <formula>NOT(ISERROR(SEARCH("$",D19)))</formula>
    </cfRule>
    <cfRule type="containsText" dxfId="60" priority="110" operator="containsText" text="X">
      <formula>NOT(ISERROR(SEARCH("X",D19)))</formula>
    </cfRule>
    <cfRule type="containsText" dxfId="59" priority="111" operator="containsText" text="V">
      <formula>NOT(ISERROR(SEARCH("V",D19)))</formula>
    </cfRule>
  </conditionalFormatting>
  <conditionalFormatting sqref="F24 F35:G35">
    <cfRule type="containsText" dxfId="58" priority="72" operator="containsText" text="V">
      <formula>NOT(ISERROR(SEARCH("V",F24)))</formula>
    </cfRule>
    <cfRule type="expression" dxfId="57" priority="73">
      <formula>F24="ל.ר."</formula>
    </cfRule>
    <cfRule type="containsText" dxfId="56" priority="74" operator="containsText" text="X">
      <formula>NOT(ISERROR(SEARCH("X",F24)))</formula>
    </cfRule>
    <cfRule type="notContainsBlanks" dxfId="55" priority="75">
      <formula>LEN(TRIM(F24))&gt;0</formula>
    </cfRule>
  </conditionalFormatting>
  <conditionalFormatting sqref="G13">
    <cfRule type="containsText" dxfId="54" priority="84" operator="containsText" text="V">
      <formula>NOT(ISERROR(SEARCH("V",G13)))</formula>
    </cfRule>
    <cfRule type="expression" dxfId="53" priority="85">
      <formula>G13="ל.ר."</formula>
    </cfRule>
    <cfRule type="containsText" dxfId="52" priority="86" operator="containsText" text="X">
      <formula>NOT(ISERROR(SEARCH("X",G13)))</formula>
    </cfRule>
    <cfRule type="notContainsBlanks" dxfId="51" priority="87">
      <formula>LEN(TRIM(G13))&gt;0</formula>
    </cfRule>
  </conditionalFormatting>
  <conditionalFormatting sqref="D16:D17 D15:G15">
    <cfRule type="containsText" dxfId="50" priority="80" operator="containsText" text="V">
      <formula>NOT(ISERROR(SEARCH("V",D15)))</formula>
    </cfRule>
    <cfRule type="expression" dxfId="49" priority="81">
      <formula>D15="ל.ר."</formula>
    </cfRule>
    <cfRule type="containsText" dxfId="48" priority="82" operator="containsText" text="X">
      <formula>NOT(ISERROR(SEARCH("X",D15)))</formula>
    </cfRule>
    <cfRule type="notContainsBlanks" dxfId="47" priority="83">
      <formula>LEN(TRIM(D15))&gt;0</formula>
    </cfRule>
  </conditionalFormatting>
  <conditionalFormatting sqref="G37 G27:G28">
    <cfRule type="containsText" dxfId="46" priority="28" operator="containsText" text="V">
      <formula>NOT(ISERROR(SEARCH("V",G27)))</formula>
    </cfRule>
    <cfRule type="expression" dxfId="45" priority="29">
      <formula>G27="ל.ר."</formula>
    </cfRule>
    <cfRule type="containsText" dxfId="44" priority="30" operator="containsText" text="X">
      <formula>NOT(ISERROR(SEARCH("X",G27)))</formula>
    </cfRule>
    <cfRule type="notContainsBlanks" dxfId="43" priority="31">
      <formula>LEN(TRIM(G27))&gt;0</formula>
    </cfRule>
  </conditionalFormatting>
  <conditionalFormatting sqref="G8:G12">
    <cfRule type="containsText" dxfId="42" priority="56" operator="containsText" text="V">
      <formula>NOT(ISERROR(SEARCH("V",G8)))</formula>
    </cfRule>
    <cfRule type="expression" dxfId="41" priority="57">
      <formula>G8="ל.ר."</formula>
    </cfRule>
    <cfRule type="containsText" dxfId="40" priority="58" operator="containsText" text="X">
      <formula>NOT(ISERROR(SEARCH("X",G8)))</formula>
    </cfRule>
    <cfRule type="notContainsBlanks" dxfId="39" priority="59">
      <formula>LEN(TRIM(G8))&gt;0</formula>
    </cfRule>
  </conditionalFormatting>
  <conditionalFormatting sqref="G16:G17">
    <cfRule type="containsText" dxfId="38" priority="52" operator="containsText" text="V">
      <formula>NOT(ISERROR(SEARCH("V",G16)))</formula>
    </cfRule>
    <cfRule type="expression" dxfId="37" priority="53">
      <formula>G16="ל.ר."</formula>
    </cfRule>
    <cfRule type="containsText" dxfId="36" priority="54" operator="containsText" text="X">
      <formula>NOT(ISERROR(SEARCH("X",G16)))</formula>
    </cfRule>
    <cfRule type="notContainsBlanks" dxfId="35" priority="55">
      <formula>LEN(TRIM(G16))&gt;0</formula>
    </cfRule>
  </conditionalFormatting>
  <conditionalFormatting sqref="G18">
    <cfRule type="containsText" dxfId="34" priority="40" operator="containsText" text="ל.ר.">
      <formula>NOT(ISERROR(SEARCH("ל.ר.",G18)))</formula>
    </cfRule>
    <cfRule type="containsText" dxfId="33" priority="41" operator="containsText" text="$">
      <formula>NOT(ISERROR(SEARCH("$",G18)))</formula>
    </cfRule>
    <cfRule type="containsText" dxfId="32" priority="42" operator="containsText" text="X">
      <formula>NOT(ISERROR(SEARCH("X",G18)))</formula>
    </cfRule>
    <cfRule type="containsText" dxfId="31" priority="43" operator="containsText" text="V">
      <formula>NOT(ISERROR(SEARCH("V",G18)))</formula>
    </cfRule>
  </conditionalFormatting>
  <conditionalFormatting sqref="G20:G25">
    <cfRule type="containsText" dxfId="30" priority="36" operator="containsText" text="V">
      <formula>NOT(ISERROR(SEARCH("V",G20)))</formula>
    </cfRule>
    <cfRule type="expression" dxfId="29" priority="37">
      <formula>G20="ל.ר."</formula>
    </cfRule>
    <cfRule type="containsText" dxfId="28" priority="38" operator="containsText" text="X">
      <formula>NOT(ISERROR(SEARCH("X",G20)))</formula>
    </cfRule>
    <cfRule type="notContainsBlanks" dxfId="27" priority="39">
      <formula>LEN(TRIM(G20))&gt;0</formula>
    </cfRule>
  </conditionalFormatting>
  <conditionalFormatting sqref="F11">
    <cfRule type="containsText" dxfId="26" priority="20" operator="containsText" text="V">
      <formula>NOT(ISERROR(SEARCH("V",F11)))</formula>
    </cfRule>
    <cfRule type="expression" dxfId="25" priority="21">
      <formula>F11="ל.ר."</formula>
    </cfRule>
    <cfRule type="containsText" dxfId="24" priority="22" operator="containsText" text="X">
      <formula>NOT(ISERROR(SEARCH("X",F11)))</formula>
    </cfRule>
    <cfRule type="notContainsBlanks" dxfId="23" priority="23">
      <formula>LEN(TRIM(F11))&gt;0</formula>
    </cfRule>
  </conditionalFormatting>
  <conditionalFormatting sqref="G26">
    <cfRule type="containsText" dxfId="22" priority="16" operator="containsText" text="V">
      <formula>NOT(ISERROR(SEARCH("V",G26)))</formula>
    </cfRule>
    <cfRule type="expression" dxfId="21" priority="17">
      <formula>G26="ל.ר."</formula>
    </cfRule>
    <cfRule type="containsText" dxfId="20" priority="18" operator="containsText" text="X">
      <formula>NOT(ISERROR(SEARCH("X",G26)))</formula>
    </cfRule>
    <cfRule type="notContainsBlanks" dxfId="19" priority="19">
      <formula>LEN(TRIM(G26))&gt;0</formula>
    </cfRule>
  </conditionalFormatting>
  <conditionalFormatting sqref="D26:G37">
    <cfRule type="containsText" dxfId="18" priority="15" operator="containsText" text="לא רלוונטי">
      <formula>NOT(ISERROR(SEARCH("לא רלוונטי",D26)))</formula>
    </cfRule>
  </conditionalFormatting>
  <conditionalFormatting sqref="D24">
    <cfRule type="containsText" dxfId="17" priority="14" operator="containsText" text="לא רלוונטי">
      <formula>NOT(ISERROR(SEARCH("לא רלוונטי",D24)))</formula>
    </cfRule>
  </conditionalFormatting>
  <conditionalFormatting sqref="D11">
    <cfRule type="containsText" dxfId="16" priority="10" operator="containsText" text="V">
      <formula>NOT(ISERROR(SEARCH("V",D11)))</formula>
    </cfRule>
    <cfRule type="expression" dxfId="15" priority="11">
      <formula>D11="ל.ר."</formula>
    </cfRule>
    <cfRule type="containsText" dxfId="14" priority="12" operator="containsText" text="X">
      <formula>NOT(ISERROR(SEARCH("X",D11)))</formula>
    </cfRule>
    <cfRule type="notContainsBlanks" dxfId="13" priority="13">
      <formula>LEN(TRIM(D11))&gt;0</formula>
    </cfRule>
  </conditionalFormatting>
  <conditionalFormatting sqref="D11">
    <cfRule type="containsText" dxfId="12" priority="9" operator="containsText" text="לא רלוונטי">
      <formula>NOT(ISERROR(SEARCH("לא רלוונטי",D11)))</formula>
    </cfRule>
  </conditionalFormatting>
  <conditionalFormatting sqref="F13">
    <cfRule type="containsText" dxfId="11" priority="1" operator="containsText" text="V">
      <formula>NOT(ISERROR(SEARCH("V",F13)))</formula>
    </cfRule>
    <cfRule type="expression" dxfId="10" priority="2">
      <formula>F13="ל.ר."</formula>
    </cfRule>
    <cfRule type="containsText" dxfId="9" priority="3" operator="containsText" text="X">
      <formula>NOT(ISERROR(SEARCH("X",F13)))</formula>
    </cfRule>
    <cfRule type="notContainsBlanks" dxfId="8" priority="4">
      <formula>LEN(TRIM(F13))&gt;0</formula>
    </cfRule>
  </conditionalFormatting>
  <dataValidations count="1">
    <dataValidation allowBlank="1" showInputMessage="1" sqref="G15 G13 G26 E8:F13 E15:F18 D7:D38 E20:F38 G29:G36"/>
  </dataValidations>
  <pageMargins left="0.7" right="0.7" top="0.75" bottom="0.75" header="0.3" footer="0.3"/>
  <pageSetup paperSize="9" scale="4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rightToLeft="1" zoomScale="80" zoomScaleNormal="80" workbookViewId="0">
      <selection activeCell="C13" sqref="C13"/>
    </sheetView>
  </sheetViews>
  <sheetFormatPr defaultColWidth="9" defaultRowHeight="15.75" x14ac:dyDescent="0.25"/>
  <cols>
    <col min="1" max="1" width="16.625" style="1" customWidth="1"/>
    <col min="2" max="2" width="11.875" style="1" customWidth="1"/>
    <col min="3" max="3" width="87.625" style="1" customWidth="1"/>
    <col min="4" max="4" width="7.875" style="1" customWidth="1"/>
    <col min="5" max="5" width="26.5" style="1" customWidth="1"/>
    <col min="6" max="6" width="9.75" style="1" bestFit="1" customWidth="1"/>
    <col min="7" max="7" width="22.25" style="1" customWidth="1"/>
    <col min="8" max="8" width="9.875" style="1" customWidth="1"/>
    <col min="9" max="9" width="29" style="1" customWidth="1"/>
    <col min="10" max="10" width="10" style="1" customWidth="1"/>
    <col min="11" max="11" width="22.25" style="1" customWidth="1"/>
    <col min="12" max="12" width="11.375" style="1" customWidth="1"/>
    <col min="13" max="16384" width="9" style="1"/>
  </cols>
  <sheetData>
    <row r="1" spans="1:12" ht="16.5" customHeight="1" x14ac:dyDescent="0.25">
      <c r="A1" s="171" t="s">
        <v>29</v>
      </c>
      <c r="B1" s="176" t="s">
        <v>15</v>
      </c>
      <c r="C1" s="178" t="s">
        <v>19</v>
      </c>
      <c r="D1" s="180" t="s">
        <v>28</v>
      </c>
      <c r="E1" s="169">
        <f>'תנאי סף'!D1</f>
        <v>1</v>
      </c>
      <c r="F1" s="170"/>
      <c r="G1" s="169">
        <f>'תנאי סף'!E1</f>
        <v>2</v>
      </c>
      <c r="H1" s="170"/>
      <c r="I1" s="167">
        <f>'תנאי סף'!F1</f>
        <v>3</v>
      </c>
      <c r="J1" s="168"/>
      <c r="K1" s="169">
        <f>'תנאי סף'!G1</f>
        <v>4</v>
      </c>
      <c r="L1" s="170"/>
    </row>
    <row r="2" spans="1:12" ht="41.25" customHeight="1" x14ac:dyDescent="0.25">
      <c r="A2" s="172"/>
      <c r="B2" s="177"/>
      <c r="C2" s="179"/>
      <c r="D2" s="181"/>
      <c r="E2" s="169">
        <f>'תנאי סף'!D2</f>
        <v>0</v>
      </c>
      <c r="F2" s="170"/>
      <c r="G2" s="169">
        <f>'תנאי סף'!E2</f>
        <v>0</v>
      </c>
      <c r="H2" s="170"/>
      <c r="I2" s="167">
        <f>'תנאי סף'!F2</f>
        <v>0</v>
      </c>
      <c r="J2" s="168"/>
      <c r="K2" s="169">
        <f>'תנאי סף'!G2</f>
        <v>0</v>
      </c>
      <c r="L2" s="170"/>
    </row>
    <row r="3" spans="1:12" ht="16.5" customHeight="1" x14ac:dyDescent="0.25">
      <c r="A3" s="172"/>
      <c r="B3" s="177"/>
      <c r="C3" s="179"/>
      <c r="D3" s="181"/>
      <c r="E3" s="80" t="s">
        <v>35</v>
      </c>
      <c r="F3" s="78" t="s">
        <v>10</v>
      </c>
      <c r="G3" s="80" t="s">
        <v>35</v>
      </c>
      <c r="H3" s="78" t="s">
        <v>10</v>
      </c>
      <c r="I3" s="79" t="s">
        <v>35</v>
      </c>
      <c r="J3" s="87" t="s">
        <v>10</v>
      </c>
      <c r="K3" s="80" t="s">
        <v>35</v>
      </c>
      <c r="L3" s="78" t="s">
        <v>10</v>
      </c>
    </row>
    <row r="4" spans="1:12" ht="69.599999999999994" customHeight="1" x14ac:dyDescent="0.25">
      <c r="A4" s="166" t="s">
        <v>9</v>
      </c>
      <c r="B4" s="63" t="s">
        <v>97</v>
      </c>
      <c r="C4" s="73" t="s">
        <v>65</v>
      </c>
      <c r="D4" s="98">
        <v>0.2</v>
      </c>
      <c r="E4" s="82"/>
      <c r="F4" s="83"/>
      <c r="G4" s="84"/>
      <c r="H4" s="83"/>
      <c r="I4" s="86"/>
      <c r="J4" s="88"/>
      <c r="K4" s="84"/>
      <c r="L4" s="83"/>
    </row>
    <row r="5" spans="1:12" ht="157.5" x14ac:dyDescent="0.25">
      <c r="A5" s="165"/>
      <c r="B5" s="63" t="s">
        <v>98</v>
      </c>
      <c r="C5" s="62" t="s">
        <v>102</v>
      </c>
      <c r="D5" s="98">
        <v>0.2</v>
      </c>
      <c r="E5" s="82"/>
      <c r="F5" s="83"/>
      <c r="G5" s="84"/>
      <c r="H5" s="83"/>
      <c r="I5" s="86"/>
      <c r="J5" s="88"/>
      <c r="K5" s="84"/>
      <c r="L5" s="83"/>
    </row>
    <row r="6" spans="1:12" ht="94.5" x14ac:dyDescent="0.25">
      <c r="A6" s="164" t="s">
        <v>27</v>
      </c>
      <c r="B6" s="63" t="s">
        <v>99</v>
      </c>
      <c r="C6" s="62" t="s">
        <v>66</v>
      </c>
      <c r="D6" s="98">
        <v>0.1</v>
      </c>
      <c r="E6" s="84"/>
      <c r="F6" s="83"/>
      <c r="G6" s="84"/>
      <c r="H6" s="83"/>
      <c r="I6" s="86"/>
      <c r="J6" s="88"/>
      <c r="K6" s="84"/>
      <c r="L6" s="83"/>
    </row>
    <row r="7" spans="1:12" ht="173.25" x14ac:dyDescent="0.25">
      <c r="A7" s="165"/>
      <c r="B7" s="63" t="s">
        <v>100</v>
      </c>
      <c r="C7" s="73" t="s">
        <v>103</v>
      </c>
      <c r="D7" s="98">
        <v>0.2</v>
      </c>
      <c r="E7" s="82"/>
      <c r="F7" s="83"/>
      <c r="G7" s="84"/>
      <c r="H7" s="83"/>
      <c r="I7" s="86"/>
      <c r="J7" s="88"/>
      <c r="K7" s="84"/>
      <c r="L7" s="83"/>
    </row>
    <row r="8" spans="1:12" ht="54" customHeight="1" thickBot="1" x14ac:dyDescent="0.3">
      <c r="A8" s="64" t="s">
        <v>50</v>
      </c>
      <c r="B8" s="65" t="s">
        <v>101</v>
      </c>
      <c r="C8" s="100" t="s">
        <v>67</v>
      </c>
      <c r="D8" s="98">
        <v>0.3</v>
      </c>
      <c r="E8" s="85" t="s">
        <v>60</v>
      </c>
      <c r="F8" s="83">
        <f>'ראיון ותכנית עבודה'!E8</f>
        <v>0</v>
      </c>
      <c r="G8" s="85" t="s">
        <v>60</v>
      </c>
      <c r="H8" s="83">
        <f>'ראיון ותכנית עבודה'!G8</f>
        <v>0</v>
      </c>
      <c r="I8" s="85" t="s">
        <v>60</v>
      </c>
      <c r="J8" s="83">
        <f>'ראיון ותכנית עבודה'!I8</f>
        <v>0</v>
      </c>
      <c r="K8" s="85" t="s">
        <v>60</v>
      </c>
      <c r="L8" s="83">
        <f>'ראיון ותכנית עבודה'!K8</f>
        <v>0</v>
      </c>
    </row>
    <row r="9" spans="1:12" ht="35.25" customHeight="1" thickBot="1" x14ac:dyDescent="0.3">
      <c r="B9"/>
      <c r="C9" s="90" t="s">
        <v>17</v>
      </c>
      <c r="D9" s="99">
        <f>SUM(D4:D8)</f>
        <v>1</v>
      </c>
      <c r="E9" s="174">
        <f>SUM(F4:F8)</f>
        <v>0</v>
      </c>
      <c r="F9" s="175"/>
      <c r="G9" s="174">
        <f>SUM(H4:H8)</f>
        <v>0</v>
      </c>
      <c r="H9" s="175"/>
      <c r="I9" s="182">
        <f>SUM(J4:J8)</f>
        <v>0</v>
      </c>
      <c r="J9" s="182"/>
      <c r="K9" s="174">
        <f>SUM(L4:L8)</f>
        <v>0</v>
      </c>
      <c r="L9" s="175"/>
    </row>
    <row r="10" spans="1:12" ht="21" customHeight="1" thickBot="1" x14ac:dyDescent="0.3">
      <c r="B10"/>
      <c r="C10" s="91" t="s">
        <v>16</v>
      </c>
      <c r="D10" s="89">
        <v>70</v>
      </c>
      <c r="E10" s="173" t="str">
        <f>IF(E$9&gt;=$D$10,"V","X")</f>
        <v>X</v>
      </c>
      <c r="F10" s="173"/>
      <c r="G10" s="173" t="str">
        <f>IF(G$9&gt;=$D$10,"V","X")</f>
        <v>X</v>
      </c>
      <c r="H10" s="173"/>
      <c r="I10" s="183" t="str">
        <f>IF(I$9&gt;=$D$10,"V","X")</f>
        <v>X</v>
      </c>
      <c r="J10" s="184"/>
      <c r="K10" s="173" t="str">
        <f>IF(K$9&gt;=$D$10,"V","X")</f>
        <v>X</v>
      </c>
      <c r="L10" s="173"/>
    </row>
    <row r="15" spans="1:12" x14ac:dyDescent="0.25">
      <c r="D15" s="15"/>
    </row>
    <row r="31" spans="1:1" x14ac:dyDescent="0.25">
      <c r="A31" s="1" t="s">
        <v>30</v>
      </c>
    </row>
    <row r="32" spans="1:1" x14ac:dyDescent="0.25">
      <c r="A32" s="1" t="s">
        <v>31</v>
      </c>
    </row>
  </sheetData>
  <mergeCells count="22">
    <mergeCell ref="K9:L9"/>
    <mergeCell ref="K10:L10"/>
    <mergeCell ref="K1:L1"/>
    <mergeCell ref="K2:L2"/>
    <mergeCell ref="I9:J9"/>
    <mergeCell ref="I10:J10"/>
    <mergeCell ref="E10:F10"/>
    <mergeCell ref="G10:H10"/>
    <mergeCell ref="E9:F9"/>
    <mergeCell ref="G9:H9"/>
    <mergeCell ref="B1:B3"/>
    <mergeCell ref="E2:F2"/>
    <mergeCell ref="C1:C3"/>
    <mergeCell ref="D1:D3"/>
    <mergeCell ref="E1:F1"/>
    <mergeCell ref="A6:A7"/>
    <mergeCell ref="A4:A5"/>
    <mergeCell ref="I1:J1"/>
    <mergeCell ref="G2:H2"/>
    <mergeCell ref="I2:J2"/>
    <mergeCell ref="A1:A3"/>
    <mergeCell ref="G1:H1"/>
  </mergeCells>
  <conditionalFormatting sqref="E10:H10">
    <cfRule type="expression" dxfId="7" priority="5">
      <formula>E10="X"</formula>
    </cfRule>
    <cfRule type="expression" dxfId="6" priority="6">
      <formula>E10="V"</formula>
    </cfRule>
  </conditionalFormatting>
  <conditionalFormatting sqref="K10:L10">
    <cfRule type="expression" dxfId="5" priority="3">
      <formula>K10="X"</formula>
    </cfRule>
    <cfRule type="expression" dxfId="4" priority="4">
      <formula>K10="V"</formula>
    </cfRule>
  </conditionalFormatting>
  <conditionalFormatting sqref="I10:J10">
    <cfRule type="expression" dxfId="3" priority="1">
      <formula>I10="X"</formula>
    </cfRule>
    <cfRule type="expression" dxfId="2" priority="2">
      <formula>I10="V"</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rightToLeft="1" zoomScale="80" zoomScaleNormal="80" workbookViewId="0">
      <pane xSplit="3" ySplit="4" topLeftCell="D5" activePane="bottomRight" state="frozen"/>
      <selection pane="topRight" activeCell="D1" sqref="D1"/>
      <selection pane="bottomLeft" activeCell="A7" sqref="A7"/>
      <selection pane="bottomRight" activeCell="E4" sqref="E4"/>
    </sheetView>
  </sheetViews>
  <sheetFormatPr defaultColWidth="9" defaultRowHeight="15.75" x14ac:dyDescent="0.25"/>
  <cols>
    <col min="1" max="1" width="12.75" style="1" customWidth="1"/>
    <col min="2" max="2" width="9.625" style="1" customWidth="1"/>
    <col min="3" max="3" width="32.5" style="1" customWidth="1"/>
    <col min="4" max="4" width="16.125" style="1" customWidth="1"/>
    <col min="5" max="5" width="13.125" style="1" customWidth="1"/>
    <col min="6" max="6" width="17.125" style="1" customWidth="1"/>
    <col min="7" max="7" width="13" style="1" customWidth="1"/>
    <col min="8" max="9" width="17.875" style="1" customWidth="1"/>
    <col min="10" max="10" width="15" style="1" customWidth="1"/>
    <col min="11" max="11" width="14.875" style="1" customWidth="1"/>
    <col min="12" max="18" width="20.5" style="1" customWidth="1"/>
    <col min="19" max="20" width="20.5" style="1" hidden="1" customWidth="1"/>
    <col min="21" max="24" width="21.75" style="1" customWidth="1"/>
    <col min="25" max="25" width="21.375" style="1" customWidth="1"/>
    <col min="26" max="26" width="10.375" style="1" customWidth="1"/>
    <col min="27" max="27" width="11.75" style="1" bestFit="1" customWidth="1"/>
    <col min="28" max="29" width="9" style="1"/>
    <col min="30" max="30" width="10.625" style="1" bestFit="1" customWidth="1"/>
    <col min="31" max="31" width="11.75" style="1" bestFit="1" customWidth="1"/>
    <col min="32" max="16384" width="9" style="1"/>
  </cols>
  <sheetData>
    <row r="1" spans="1:12" ht="16.5" thickBot="1" x14ac:dyDescent="0.3">
      <c r="A1" s="187" t="s">
        <v>32</v>
      </c>
      <c r="B1" s="188"/>
      <c r="C1" s="188"/>
      <c r="D1" s="8" t="s">
        <v>21</v>
      </c>
      <c r="E1" s="185">
        <f>'תנאי סף'!D1</f>
        <v>1</v>
      </c>
      <c r="F1" s="186"/>
      <c r="G1" s="185">
        <f>'תנאי סף'!E1</f>
        <v>2</v>
      </c>
      <c r="H1" s="186"/>
      <c r="I1" s="185">
        <f>'תנאי סף'!F1</f>
        <v>3</v>
      </c>
      <c r="J1" s="186"/>
      <c r="K1" s="185">
        <f>'תנאי סף'!G1</f>
        <v>4</v>
      </c>
      <c r="L1" s="186"/>
    </row>
    <row r="2" spans="1:12" ht="50.25" customHeight="1" thickBot="1" x14ac:dyDescent="0.3">
      <c r="A2" s="189"/>
      <c r="B2" s="190"/>
      <c r="C2" s="190"/>
      <c r="D2" s="9" t="s">
        <v>0</v>
      </c>
      <c r="E2" s="185">
        <f>'תנאי סף'!D2</f>
        <v>0</v>
      </c>
      <c r="F2" s="186"/>
      <c r="G2" s="185">
        <f>'תנאי סף'!E2</f>
        <v>0</v>
      </c>
      <c r="H2" s="186"/>
      <c r="I2" s="185">
        <f>'תנאי סף'!F2</f>
        <v>0</v>
      </c>
      <c r="J2" s="186"/>
      <c r="K2" s="185">
        <f>'תנאי סף'!G2</f>
        <v>0</v>
      </c>
      <c r="L2" s="186"/>
    </row>
    <row r="3" spans="1:12" ht="16.5" thickBot="1" x14ac:dyDescent="0.3">
      <c r="A3" s="189"/>
      <c r="B3" s="190"/>
      <c r="C3" s="190"/>
      <c r="D3" s="10" t="s">
        <v>23</v>
      </c>
      <c r="E3" s="92"/>
      <c r="F3" s="93"/>
      <c r="G3" s="92"/>
      <c r="H3" s="93"/>
      <c r="I3" s="92"/>
      <c r="J3" s="94"/>
      <c r="K3" s="92"/>
      <c r="L3" s="94"/>
    </row>
    <row r="4" spans="1:12" ht="32.25" thickBot="1" x14ac:dyDescent="0.3">
      <c r="A4" s="11" t="s">
        <v>29</v>
      </c>
      <c r="B4" s="11" t="s">
        <v>18</v>
      </c>
      <c r="C4" s="12" t="s">
        <v>19</v>
      </c>
      <c r="D4" s="10" t="s">
        <v>22</v>
      </c>
      <c r="E4" s="13" t="s">
        <v>61</v>
      </c>
      <c r="F4" s="13" t="s">
        <v>38</v>
      </c>
      <c r="G4" s="13" t="s">
        <v>61</v>
      </c>
      <c r="H4" s="13" t="s">
        <v>38</v>
      </c>
      <c r="I4" s="13" t="s">
        <v>61</v>
      </c>
      <c r="J4" s="13" t="s">
        <v>38</v>
      </c>
      <c r="K4" s="13" t="s">
        <v>61</v>
      </c>
      <c r="L4" s="13" t="s">
        <v>38</v>
      </c>
    </row>
    <row r="5" spans="1:12" ht="83.45" customHeight="1" x14ac:dyDescent="0.25">
      <c r="A5" s="95" t="s">
        <v>51</v>
      </c>
      <c r="B5" s="42" t="s">
        <v>104</v>
      </c>
      <c r="C5" s="101" t="s">
        <v>107</v>
      </c>
      <c r="D5" s="102">
        <v>0.4</v>
      </c>
      <c r="E5" s="109">
        <v>0</v>
      </c>
      <c r="F5" s="43"/>
      <c r="G5" s="111"/>
      <c r="H5" s="14"/>
      <c r="I5" s="43"/>
      <c r="J5" s="43"/>
      <c r="K5" s="43"/>
      <c r="L5" s="43"/>
    </row>
    <row r="6" spans="1:12" ht="82.15" customHeight="1" x14ac:dyDescent="0.25">
      <c r="A6" s="95" t="s">
        <v>27</v>
      </c>
      <c r="B6" s="42" t="s">
        <v>105</v>
      </c>
      <c r="C6" s="101" t="s">
        <v>68</v>
      </c>
      <c r="D6" s="102">
        <v>0.25</v>
      </c>
      <c r="E6" s="109">
        <v>0</v>
      </c>
      <c r="F6" s="43"/>
      <c r="G6" s="111"/>
      <c r="H6" s="14"/>
      <c r="I6" s="43"/>
      <c r="J6" s="43"/>
      <c r="K6" s="43"/>
      <c r="L6" s="43"/>
    </row>
    <row r="7" spans="1:12" ht="103.9" customHeight="1" thickBot="1" x14ac:dyDescent="0.3">
      <c r="A7" s="95" t="s">
        <v>52</v>
      </c>
      <c r="B7" s="42" t="s">
        <v>106</v>
      </c>
      <c r="C7" s="101" t="s">
        <v>69</v>
      </c>
      <c r="D7" s="102">
        <v>0.35</v>
      </c>
      <c r="E7" s="110">
        <v>0</v>
      </c>
      <c r="F7" s="37"/>
      <c r="G7" s="112"/>
      <c r="H7" s="37"/>
      <c r="I7" s="37"/>
      <c r="J7" s="37"/>
      <c r="K7" s="37"/>
      <c r="L7" s="37"/>
    </row>
    <row r="8" spans="1:12" ht="33.6" customHeight="1" thickBot="1" x14ac:dyDescent="0.3">
      <c r="A8" s="104"/>
      <c r="B8" s="105"/>
      <c r="C8" s="106" t="s">
        <v>33</v>
      </c>
      <c r="D8" s="107">
        <f>SUM(D5:D7)</f>
        <v>1</v>
      </c>
      <c r="E8" s="103">
        <f>(SUMPRODUCT($D$5:$D$7,E5:E7))*10</f>
        <v>0</v>
      </c>
      <c r="F8" s="108"/>
      <c r="G8" s="103">
        <f>(SUMPRODUCT($D$5:$D$7,G5:G7))*10</f>
        <v>0</v>
      </c>
      <c r="H8" s="108"/>
      <c r="I8" s="103">
        <f>(SUMPRODUCT($D$5:$D$7,I5:I7))*10</f>
        <v>0</v>
      </c>
      <c r="J8" s="108"/>
      <c r="K8" s="103">
        <f>(SUMPRODUCT($D$5:$D$7,K5:K7))*10</f>
        <v>0</v>
      </c>
      <c r="L8" s="108"/>
    </row>
    <row r="12" spans="1:12" ht="24.75" customHeight="1" x14ac:dyDescent="0.25"/>
  </sheetData>
  <mergeCells count="9">
    <mergeCell ref="K1:L1"/>
    <mergeCell ref="K2:L2"/>
    <mergeCell ref="A1:C3"/>
    <mergeCell ref="E2:F2"/>
    <mergeCell ref="G2:H2"/>
    <mergeCell ref="I2:J2"/>
    <mergeCell ref="E1:F1"/>
    <mergeCell ref="G1:H1"/>
    <mergeCell ref="I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rightToLeft="1" showWhiteSpace="0" zoomScaleNormal="100" workbookViewId="0">
      <selection activeCell="C3" sqref="C3:F3"/>
    </sheetView>
  </sheetViews>
  <sheetFormatPr defaultColWidth="9" defaultRowHeight="15.75" x14ac:dyDescent="0.25"/>
  <cols>
    <col min="1" max="1" width="9" style="1"/>
    <col min="2" max="2" width="19.875" style="1" customWidth="1"/>
    <col min="3" max="3" width="13.5" style="1" customWidth="1"/>
    <col min="4" max="4" width="14.5" style="1" customWidth="1"/>
    <col min="5" max="5" width="11.75" style="1" hidden="1" customWidth="1"/>
    <col min="6" max="6" width="13.125" style="1" customWidth="1"/>
    <col min="7" max="8" width="9" style="1"/>
    <col min="9" max="9" width="13.875" style="1" customWidth="1"/>
    <col min="10" max="16384" width="9" style="1"/>
  </cols>
  <sheetData>
    <row r="1" spans="1:15" ht="16.5" thickBot="1" x14ac:dyDescent="0.3">
      <c r="H1"/>
      <c r="I1"/>
      <c r="J1"/>
      <c r="K1"/>
      <c r="L1"/>
      <c r="M1"/>
      <c r="N1"/>
      <c r="O1"/>
    </row>
    <row r="2" spans="1:15" ht="16.5" thickBot="1" x14ac:dyDescent="0.3">
      <c r="B2" s="50" t="s">
        <v>26</v>
      </c>
      <c r="C2" s="3">
        <v>1</v>
      </c>
      <c r="D2" s="3">
        <v>2</v>
      </c>
      <c r="E2" s="3">
        <v>3</v>
      </c>
      <c r="F2" s="3">
        <v>4</v>
      </c>
      <c r="H2"/>
      <c r="I2"/>
      <c r="J2"/>
      <c r="K2"/>
      <c r="L2"/>
      <c r="M2"/>
      <c r="N2"/>
      <c r="O2"/>
    </row>
    <row r="3" spans="1:15" ht="50.25" customHeight="1" thickBot="1" x14ac:dyDescent="0.3">
      <c r="B3" s="50" t="s">
        <v>0</v>
      </c>
      <c r="C3" s="81"/>
      <c r="D3" s="81"/>
      <c r="E3" s="81"/>
      <c r="F3" s="81"/>
      <c r="H3"/>
      <c r="I3"/>
      <c r="J3"/>
      <c r="K3"/>
      <c r="L3"/>
      <c r="M3"/>
      <c r="N3"/>
      <c r="O3"/>
    </row>
    <row r="4" spans="1:15" x14ac:dyDescent="0.25">
      <c r="B4" s="49" t="s">
        <v>34</v>
      </c>
      <c r="C4" s="60"/>
      <c r="D4" s="60"/>
      <c r="E4" s="60"/>
      <c r="F4" s="60"/>
      <c r="H4"/>
      <c r="I4"/>
      <c r="J4"/>
      <c r="K4"/>
      <c r="L4"/>
      <c r="M4"/>
      <c r="N4"/>
      <c r="O4"/>
    </row>
    <row r="5" spans="1:15" ht="31.5" x14ac:dyDescent="0.25">
      <c r="B5" s="54" t="s">
        <v>53</v>
      </c>
      <c r="C5" s="74">
        <v>0</v>
      </c>
      <c r="D5" s="74">
        <v>0</v>
      </c>
      <c r="E5" s="74">
        <v>0</v>
      </c>
      <c r="F5" s="74">
        <v>0</v>
      </c>
      <c r="H5"/>
      <c r="I5"/>
      <c r="J5"/>
      <c r="K5"/>
      <c r="L5"/>
      <c r="M5"/>
      <c r="N5"/>
      <c r="O5"/>
    </row>
    <row r="6" spans="1:15" ht="31.5" x14ac:dyDescent="0.25">
      <c r="B6" s="54" t="s">
        <v>54</v>
      </c>
      <c r="C6" s="74">
        <v>0</v>
      </c>
      <c r="D6" s="74">
        <v>0</v>
      </c>
      <c r="E6" s="74">
        <v>0</v>
      </c>
      <c r="F6" s="74">
        <v>0</v>
      </c>
    </row>
    <row r="7" spans="1:15" ht="63" x14ac:dyDescent="0.25">
      <c r="B7" s="54" t="s">
        <v>55</v>
      </c>
      <c r="C7" s="74">
        <f>C5+C6</f>
        <v>0</v>
      </c>
      <c r="D7" s="74">
        <f>D5+D6</f>
        <v>0</v>
      </c>
      <c r="E7" s="74">
        <f>E5+E6</f>
        <v>0</v>
      </c>
      <c r="F7" s="74">
        <f>F5+F6</f>
        <v>0</v>
      </c>
    </row>
    <row r="8" spans="1:15" ht="79.5" thickBot="1" x14ac:dyDescent="0.3">
      <c r="B8" s="54" t="s">
        <v>56</v>
      </c>
      <c r="C8" s="75">
        <f>C7*1.17</f>
        <v>0</v>
      </c>
      <c r="D8" s="75">
        <f>D7*1.17</f>
        <v>0</v>
      </c>
      <c r="E8" s="75">
        <f>E7*1.17</f>
        <v>0</v>
      </c>
      <c r="F8" s="75">
        <f>F7*1.17</f>
        <v>0</v>
      </c>
    </row>
    <row r="9" spans="1:15" ht="16.5" customHeight="1" thickBot="1" x14ac:dyDescent="0.3">
      <c r="A9"/>
      <c r="B9" s="55"/>
      <c r="C9" s="56"/>
      <c r="D9" s="56"/>
      <c r="E9" s="56"/>
      <c r="F9" s="56"/>
      <c r="G9"/>
    </row>
    <row r="10" spans="1:15" ht="16.5" thickBot="1" x14ac:dyDescent="0.3">
      <c r="B10" s="57" t="s">
        <v>58</v>
      </c>
      <c r="C10" s="4" t="e">
        <f>MIN($C$8:$F$8)/C$8*100</f>
        <v>#DIV/0!</v>
      </c>
      <c r="D10" s="4" t="e">
        <f>MIN($C$8:$F$8)/D$8*100</f>
        <v>#DIV/0!</v>
      </c>
      <c r="E10" s="4" t="e">
        <f>MIN($C$8:$F$8)/E$8*100</f>
        <v>#DIV/0!</v>
      </c>
      <c r="F10" s="4" t="e">
        <f>MIN($C$8:$F$8)/F$8*100</f>
        <v>#DIV/0!</v>
      </c>
    </row>
    <row r="11" spans="1:15" x14ac:dyDescent="0.25">
      <c r="A11" s="53">
        <v>0.4</v>
      </c>
      <c r="B11" s="57" t="s">
        <v>11</v>
      </c>
      <c r="C11" s="5">
        <f>איכות!E9</f>
        <v>0</v>
      </c>
      <c r="D11" s="5">
        <f>איכות!G9</f>
        <v>0</v>
      </c>
      <c r="E11" s="5">
        <f>איכות!I9</f>
        <v>0</v>
      </c>
      <c r="F11" s="5">
        <f>איכות!K9</f>
        <v>0</v>
      </c>
    </row>
    <row r="12" spans="1:15" ht="16.5" thickBot="1" x14ac:dyDescent="0.3">
      <c r="A12" s="53">
        <v>0.6</v>
      </c>
      <c r="B12" s="58" t="s">
        <v>12</v>
      </c>
      <c r="C12" s="6" t="e">
        <f>C10</f>
        <v>#DIV/0!</v>
      </c>
      <c r="D12" s="6" t="e">
        <f>D10</f>
        <v>#DIV/0!</v>
      </c>
      <c r="E12" s="6" t="e">
        <f>E10</f>
        <v>#DIV/0!</v>
      </c>
      <c r="F12" s="6" t="e">
        <f>F10</f>
        <v>#DIV/0!</v>
      </c>
    </row>
    <row r="13" spans="1:15" x14ac:dyDescent="0.25">
      <c r="B13" s="59" t="s">
        <v>13</v>
      </c>
      <c r="C13" s="7" t="e">
        <f>$A$11*C11+$A$12*C12</f>
        <v>#DIV/0!</v>
      </c>
      <c r="D13" s="7" t="e">
        <f>$A$11*D11+$A$12*D12</f>
        <v>#DIV/0!</v>
      </c>
      <c r="E13" s="7" t="e">
        <f>$A$11*E11+$A$12*E12</f>
        <v>#DIV/0!</v>
      </c>
      <c r="F13" s="7" t="e">
        <f>$A$11*F11+$A$12*F12</f>
        <v>#DIV/0!</v>
      </c>
    </row>
    <row r="14" spans="1:15" ht="16.5" thickBot="1" x14ac:dyDescent="0.3">
      <c r="B14" s="51" t="s">
        <v>57</v>
      </c>
      <c r="C14" s="61"/>
      <c r="D14" s="61"/>
      <c r="E14" s="61"/>
      <c r="F14" s="6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rightToLeft="1" workbookViewId="0">
      <selection activeCell="B5" sqref="B5"/>
    </sheetView>
  </sheetViews>
  <sheetFormatPr defaultRowHeight="14.25" x14ac:dyDescent="0.2"/>
  <cols>
    <col min="1" max="1" width="13.125" bestFit="1" customWidth="1"/>
    <col min="2" max="2" width="17.5" bestFit="1" customWidth="1"/>
    <col min="3" max="3" width="23.375" bestFit="1" customWidth="1"/>
    <col min="8" max="8" width="69" customWidth="1"/>
  </cols>
  <sheetData>
    <row r="1" spans="1:8" ht="18.75" customHeight="1" x14ac:dyDescent="0.2">
      <c r="A1" s="191" t="s">
        <v>89</v>
      </c>
      <c r="B1" s="138">
        <f>'תנאי סף'!D1</f>
        <v>1</v>
      </c>
      <c r="C1" s="138">
        <f>'תנאי סף'!E1</f>
        <v>2</v>
      </c>
      <c r="D1" s="138">
        <f>'תנאי סף'!F1</f>
        <v>3</v>
      </c>
      <c r="E1" s="138">
        <f>'תנאי סף'!G1</f>
        <v>4</v>
      </c>
    </row>
    <row r="2" spans="1:8" ht="18.75" customHeight="1" x14ac:dyDescent="0.2">
      <c r="A2" s="192"/>
      <c r="B2" s="140">
        <f>'תנאי סף'!D2</f>
        <v>0</v>
      </c>
      <c r="C2" s="140">
        <f>'תנאי סף'!E2</f>
        <v>0</v>
      </c>
      <c r="D2" s="140">
        <f>'תנאי סף'!F2</f>
        <v>0</v>
      </c>
      <c r="E2" s="140">
        <f>'תנאי סף'!G2</f>
        <v>0</v>
      </c>
    </row>
    <row r="3" spans="1:8" ht="30" x14ac:dyDescent="0.2">
      <c r="A3" s="119" t="s">
        <v>90</v>
      </c>
      <c r="B3" s="120">
        <v>0</v>
      </c>
      <c r="C3" s="120">
        <v>0</v>
      </c>
      <c r="D3" s="120">
        <v>0</v>
      </c>
      <c r="E3" s="120">
        <v>0</v>
      </c>
    </row>
    <row r="4" spans="1:8" ht="45" x14ac:dyDescent="0.2">
      <c r="A4" s="121" t="s">
        <v>91</v>
      </c>
      <c r="B4" s="122" t="str">
        <f>IF((B3&lt;=$A$12),"V","X")</f>
        <v>V</v>
      </c>
      <c r="C4" s="122" t="str">
        <f t="shared" ref="C4:E4" si="0">IF((C3&lt;=$A$12),"V","X")</f>
        <v>V</v>
      </c>
      <c r="D4" s="122" t="str">
        <f t="shared" si="0"/>
        <v>V</v>
      </c>
      <c r="E4" s="122" t="str">
        <f t="shared" si="0"/>
        <v>V</v>
      </c>
    </row>
    <row r="5" spans="1:8" ht="15.75" thickBot="1" x14ac:dyDescent="0.25">
      <c r="A5" s="123" t="s">
        <v>92</v>
      </c>
      <c r="B5" s="124">
        <f>IFERROR((MIN($B$3:$E$3)/B3)*100,0)</f>
        <v>0</v>
      </c>
      <c r="C5" s="124">
        <f>IFERROR((MIN($B$3:$E$3)/C3)*100,0)</f>
        <v>0</v>
      </c>
      <c r="D5" s="124">
        <f>IFERROR((MIN($B$3:$E$3)/D3)*100,0)</f>
        <v>0</v>
      </c>
      <c r="E5" s="124">
        <f>IFERROR((MIN($B$3:$E$3)/E3)*100,0)</f>
        <v>0</v>
      </c>
    </row>
    <row r="6" spans="1:8" x14ac:dyDescent="0.2">
      <c r="A6" s="125"/>
      <c r="B6" s="125"/>
    </row>
    <row r="7" spans="1:8" x14ac:dyDescent="0.2">
      <c r="A7" s="125"/>
      <c r="B7" s="125"/>
    </row>
    <row r="8" spans="1:8" x14ac:dyDescent="0.2">
      <c r="A8" s="125"/>
      <c r="B8" s="125"/>
    </row>
    <row r="10" spans="1:8" x14ac:dyDescent="0.2">
      <c r="H10" s="137"/>
    </row>
    <row r="12" spans="1:8" x14ac:dyDescent="0.2">
      <c r="A12" s="126">
        <v>3000</v>
      </c>
    </row>
    <row r="13" spans="1:8" x14ac:dyDescent="0.2">
      <c r="A13" s="126"/>
    </row>
  </sheetData>
  <mergeCells count="1">
    <mergeCell ref="A1:A2"/>
  </mergeCells>
  <conditionalFormatting sqref="B4:E4">
    <cfRule type="containsText" dxfId="1" priority="9" operator="containsText" text="X">
      <formula>NOT(ISERROR(SEARCH("X",B4)))</formula>
    </cfRule>
    <cfRule type="containsText" dxfId="0" priority="10" operator="containsText" text="V">
      <formula>NOT(ISERROR(SEARCH("V",B4)))</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rightToLeft="1" tabSelected="1" workbookViewId="0">
      <selection activeCell="A15" sqref="A15"/>
    </sheetView>
  </sheetViews>
  <sheetFormatPr defaultRowHeight="14.25" x14ac:dyDescent="0.2"/>
  <cols>
    <col min="1" max="1" width="16.125" bestFit="1" customWidth="1"/>
    <col min="2" max="2" width="11.625" bestFit="1" customWidth="1"/>
    <col min="3" max="6" width="5.375" bestFit="1" customWidth="1"/>
    <col min="9" max="9" width="9.875" bestFit="1" customWidth="1"/>
  </cols>
  <sheetData>
    <row r="1" spans="1:9" ht="15.75" thickBot="1" x14ac:dyDescent="0.25">
      <c r="A1" s="193" t="s">
        <v>93</v>
      </c>
      <c r="B1" s="194"/>
      <c r="C1" s="139">
        <f>'תנאי סף'!D1</f>
        <v>1</v>
      </c>
      <c r="D1" s="139">
        <f>'תנאי סף'!E1</f>
        <v>2</v>
      </c>
      <c r="E1" s="139">
        <f>'תנאי סף'!F1</f>
        <v>3</v>
      </c>
      <c r="F1" s="139">
        <f>'תנאי סף'!G1</f>
        <v>4</v>
      </c>
    </row>
    <row r="2" spans="1:9" ht="15.75" thickBot="1" x14ac:dyDescent="0.25">
      <c r="A2" s="195"/>
      <c r="B2" s="196"/>
      <c r="C2" s="139">
        <f>'תנאי סף'!D2</f>
        <v>0</v>
      </c>
      <c r="D2" s="139">
        <f>'תנאי סף'!E2</f>
        <v>0</v>
      </c>
      <c r="E2" s="139">
        <f>'תנאי סף'!F2</f>
        <v>0</v>
      </c>
      <c r="F2" s="139">
        <f>'תנאי סף'!G2</f>
        <v>0</v>
      </c>
    </row>
    <row r="3" spans="1:9" ht="15" x14ac:dyDescent="0.25">
      <c r="A3" s="127" t="s">
        <v>94</v>
      </c>
      <c r="B3" s="142" t="s">
        <v>95</v>
      </c>
      <c r="C3" s="141"/>
      <c r="D3" s="141"/>
      <c r="E3" s="141"/>
      <c r="F3" s="141"/>
    </row>
    <row r="4" spans="1:9" x14ac:dyDescent="0.2">
      <c r="A4" s="128">
        <v>0.4</v>
      </c>
      <c r="B4" s="129" t="s">
        <v>11</v>
      </c>
      <c r="C4" s="130">
        <f>איכות!E9</f>
        <v>0</v>
      </c>
      <c r="D4" s="130">
        <f>איכות!G9</f>
        <v>0</v>
      </c>
      <c r="E4" s="130">
        <f>איכות!I9</f>
        <v>0</v>
      </c>
      <c r="F4" s="130">
        <f>איכות!K9</f>
        <v>0</v>
      </c>
    </row>
    <row r="5" spans="1:9" x14ac:dyDescent="0.2">
      <c r="A5" s="128">
        <v>0.6</v>
      </c>
      <c r="B5" s="129" t="s">
        <v>12</v>
      </c>
      <c r="C5" s="131">
        <f>מחיר!B5</f>
        <v>0</v>
      </c>
      <c r="D5" s="131">
        <f>מחיר!C5</f>
        <v>0</v>
      </c>
      <c r="E5" s="131">
        <f>מחיר!D5</f>
        <v>0</v>
      </c>
      <c r="F5" s="131">
        <f>מחיר!E5</f>
        <v>0</v>
      </c>
    </row>
    <row r="6" spans="1:9" ht="15" x14ac:dyDescent="0.2">
      <c r="A6" s="132">
        <f>SUM(A4:A5)</f>
        <v>1</v>
      </c>
      <c r="B6" s="133" t="s">
        <v>13</v>
      </c>
      <c r="C6" s="134">
        <f>(C4*$A$4)+(C5*$A$5)</f>
        <v>0</v>
      </c>
      <c r="D6" s="134">
        <f>(D4*$A$4)+(D5*$A$5)</f>
        <v>0</v>
      </c>
      <c r="E6" s="134">
        <f>(E4*$A$4)+(E5*$A$5)</f>
        <v>0</v>
      </c>
      <c r="F6" s="134">
        <f>(F4*$A$4)+(F5*$A$5)</f>
        <v>0</v>
      </c>
    </row>
    <row r="7" spans="1:9" ht="15.75" thickBot="1" x14ac:dyDescent="0.25">
      <c r="B7" s="135" t="s">
        <v>96</v>
      </c>
      <c r="C7" s="136">
        <f>RANK(C6,$C$6:$F$6,0)</f>
        <v>1</v>
      </c>
      <c r="D7" s="136">
        <f>RANK(D6,$C$6:$F$6,0)</f>
        <v>1</v>
      </c>
      <c r="E7" s="136">
        <f>RANK(E6,$C$6:$F$6,0)</f>
        <v>1</v>
      </c>
      <c r="F7" s="136">
        <f>RANK(F6,$C$6:$F$6,0)</f>
        <v>1</v>
      </c>
    </row>
    <row r="16" spans="1:9" x14ac:dyDescent="0.2">
      <c r="I16" s="143"/>
    </row>
    <row r="17" spans="9:9" x14ac:dyDescent="0.2">
      <c r="I17" s="143"/>
    </row>
  </sheetData>
  <mergeCells count="1">
    <mergeCell ref="A1: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9</vt:i4>
      </vt:variant>
    </vt:vector>
  </HeadingPairs>
  <TitlesOfParts>
    <vt:vector size="15" baseType="lpstr">
      <vt:lpstr>תנאי סף</vt:lpstr>
      <vt:lpstr>איכות</vt:lpstr>
      <vt:lpstr>ראיון ותכנית עבודה</vt:lpstr>
      <vt:lpstr>מחיר וסיכום</vt:lpstr>
      <vt:lpstr>מחיר</vt:lpstr>
      <vt:lpstr>סיכום</vt:lpstr>
      <vt:lpstr>'תנאי סף'!_Ref179538436</vt:lpstr>
      <vt:lpstr>'תנאי סף'!_Ref296892477</vt:lpstr>
      <vt:lpstr>'תנאי סף'!_Ref297537502</vt:lpstr>
      <vt:lpstr>'תנאי סף'!_Ref299614156</vt:lpstr>
      <vt:lpstr>'תנאי סף'!_Ref370930661</vt:lpstr>
      <vt:lpstr>'תנאי סף'!_Ref373241086</vt:lpstr>
      <vt:lpstr>'תנאי סף'!_Ref397199965</vt:lpstr>
      <vt:lpstr>'תנאי סף'!_Ref445211817</vt:lpstr>
      <vt:lpstr>איכות!_Ref475886523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Adi Rechtman</cp:lastModifiedBy>
  <dcterms:created xsi:type="dcterms:W3CDTF">2014-12-29T12:32:12Z</dcterms:created>
  <dcterms:modified xsi:type="dcterms:W3CDTF">2019-02-27T09:47:21Z</dcterms:modified>
</cp:coreProperties>
</file>